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1200" windowWidth="19785" windowHeight="7485" tabRatio="703"/>
  </bookViews>
  <sheets>
    <sheet name="1_入力シート" sheetId="4" r:id="rId1"/>
    <sheet name="99_データベース" sheetId="1" r:id="rId2"/>
  </sheets>
  <definedNames>
    <definedName name="_xlnm._FilterDatabase" localSheetId="0" hidden="1">'1_入力シート'!$B$15:$U$56</definedName>
    <definedName name="_xlnm.Print_Area" localSheetId="0">'1_入力シート'!$A$1:$T$109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4" l="1"/>
  <c r="O16"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16" i="4"/>
  <c r="P17" i="4"/>
  <c r="P18" i="4"/>
  <c r="P19" i="4"/>
  <c r="P20" i="4"/>
  <c r="P21" i="4"/>
  <c r="P22" i="4"/>
  <c r="P23" i="4"/>
  <c r="N16" i="4"/>
  <c r="N17" i="4"/>
  <c r="N18" i="4"/>
  <c r="N19" i="4"/>
  <c r="N20" i="4"/>
  <c r="N21" i="4"/>
  <c r="N22"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16" i="4"/>
  <c r="K17" i="4"/>
  <c r="K18" i="4"/>
  <c r="K19" i="4"/>
  <c r="K20" i="4"/>
  <c r="K21" i="4"/>
  <c r="K22" i="4"/>
  <c r="H17" i="4"/>
  <c r="H18" i="4"/>
  <c r="H19" i="4"/>
  <c r="H20" i="4"/>
  <c r="H21" i="4"/>
  <c r="H22" i="4"/>
  <c r="K23" i="4"/>
  <c r="H23" i="4"/>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 r="L3" i="1"/>
  <c r="M56" i="4" l="1"/>
  <c r="J56" i="4"/>
  <c r="G56" i="4"/>
  <c r="O55" i="4"/>
  <c r="R55" i="4"/>
  <c r="O54" i="4"/>
  <c r="T54" i="4"/>
  <c r="R54" i="4"/>
  <c r="R53" i="4"/>
  <c r="O53" i="4"/>
  <c r="S53" i="4"/>
  <c r="O52" i="4"/>
  <c r="R52" i="4"/>
  <c r="O51" i="4"/>
  <c r="S51" i="4"/>
  <c r="R51" i="4"/>
  <c r="R50" i="4"/>
  <c r="O50" i="4"/>
  <c r="T50" i="4"/>
  <c r="S50" i="4"/>
  <c r="O49" i="4"/>
  <c r="S49" i="4"/>
  <c r="R49" i="4"/>
  <c r="O48" i="4"/>
  <c r="R48" i="4"/>
  <c r="O47" i="4"/>
  <c r="R47" i="4"/>
  <c r="O46" i="4"/>
  <c r="R46" i="4"/>
  <c r="R45" i="4"/>
  <c r="O45" i="4"/>
  <c r="S45" i="4"/>
  <c r="S44" i="4"/>
  <c r="O44" i="4"/>
  <c r="R44" i="4"/>
  <c r="O43" i="4"/>
  <c r="S43" i="4"/>
  <c r="R43" i="4"/>
  <c r="R42" i="4"/>
  <c r="O42" i="4"/>
  <c r="S42" i="4"/>
  <c r="S41" i="4"/>
  <c r="O41" i="4"/>
  <c r="T41" i="4"/>
  <c r="R41" i="4"/>
  <c r="O40" i="4"/>
  <c r="R40" i="4"/>
  <c r="T39" i="4"/>
  <c r="O39" i="4"/>
  <c r="R39" i="4"/>
  <c r="O38" i="4"/>
  <c r="T38" i="4"/>
  <c r="R38" i="4"/>
  <c r="R37" i="4"/>
  <c r="O37" i="4"/>
  <c r="T37" i="4"/>
  <c r="S37" i="4"/>
  <c r="S36" i="4"/>
  <c r="O36" i="4"/>
  <c r="R36" i="4"/>
  <c r="T35" i="4"/>
  <c r="O35" i="4"/>
  <c r="S35" i="4"/>
  <c r="R35" i="4"/>
  <c r="R34" i="4"/>
  <c r="O34" i="4"/>
  <c r="T34" i="4"/>
  <c r="S34" i="4"/>
  <c r="S33" i="4"/>
  <c r="O33" i="4"/>
  <c r="R33" i="4"/>
  <c r="O32" i="4"/>
  <c r="R32" i="4"/>
  <c r="O31" i="4"/>
  <c r="R31" i="4"/>
  <c r="O30" i="4"/>
  <c r="R30" i="4"/>
  <c r="R29" i="4"/>
  <c r="O29" i="4"/>
  <c r="S29" i="4"/>
  <c r="S28" i="4"/>
  <c r="O28" i="4"/>
  <c r="R28" i="4"/>
  <c r="O27" i="4"/>
  <c r="S27" i="4"/>
  <c r="R27" i="4"/>
  <c r="R26" i="4"/>
  <c r="O26" i="4"/>
  <c r="S26" i="4"/>
  <c r="S25" i="4"/>
  <c r="O25" i="4"/>
  <c r="T25" i="4"/>
  <c r="R25" i="4"/>
  <c r="O24" i="4"/>
  <c r="R24" i="4"/>
  <c r="T23" i="4"/>
  <c r="O23" i="4"/>
  <c r="R23" i="4"/>
  <c r="O22" i="4"/>
  <c r="T22" i="4"/>
  <c r="R22" i="4"/>
  <c r="R21" i="4"/>
  <c r="O21" i="4"/>
  <c r="T21" i="4"/>
  <c r="S21" i="4"/>
  <c r="S20" i="4"/>
  <c r="O20" i="4"/>
  <c r="R20" i="4"/>
  <c r="T19" i="4"/>
  <c r="O19" i="4"/>
  <c r="S19" i="4"/>
  <c r="R19" i="4"/>
  <c r="R18" i="4"/>
  <c r="O18" i="4"/>
  <c r="T18" i="4"/>
  <c r="S18" i="4"/>
  <c r="R17" i="4"/>
  <c r="O17" i="4"/>
  <c r="S17" i="4"/>
  <c r="R16" i="4"/>
  <c r="O56" i="4" l="1"/>
  <c r="T16" i="4"/>
  <c r="S16" i="4"/>
  <c r="Q37" i="4"/>
  <c r="S23" i="4"/>
  <c r="Q23" i="4" s="1"/>
  <c r="S24" i="4"/>
  <c r="S30" i="4"/>
  <c r="S39" i="4"/>
  <c r="Q39" i="4" s="1"/>
  <c r="S40" i="4"/>
  <c r="S46" i="4"/>
  <c r="T51" i="4"/>
  <c r="T53" i="4"/>
  <c r="Q53" i="4" s="1"/>
  <c r="S55" i="4"/>
  <c r="T30" i="4"/>
  <c r="T31" i="4"/>
  <c r="T46" i="4"/>
  <c r="T47" i="4"/>
  <c r="T49" i="4"/>
  <c r="Q49" i="4" s="1"/>
  <c r="S52" i="4"/>
  <c r="T55" i="4"/>
  <c r="Q21" i="4"/>
  <c r="T17" i="4"/>
  <c r="Q17" i="4" s="1"/>
  <c r="T33" i="4"/>
  <c r="S22" i="4"/>
  <c r="Q22" i="4" s="1"/>
  <c r="T26" i="4"/>
  <c r="T27" i="4"/>
  <c r="Q27" i="4" s="1"/>
  <c r="T29" i="4"/>
  <c r="Q29" i="4" s="1"/>
  <c r="S31" i="4"/>
  <c r="Q31" i="4" s="1"/>
  <c r="S32" i="4"/>
  <c r="S38" i="4"/>
  <c r="Q38" i="4" s="1"/>
  <c r="T42" i="4"/>
  <c r="Q42" i="4" s="1"/>
  <c r="T43" i="4"/>
  <c r="T45" i="4"/>
  <c r="Q45" i="4" s="1"/>
  <c r="S47" i="4"/>
  <c r="Q47" i="4" s="1"/>
  <c r="S48" i="4"/>
  <c r="S54" i="4"/>
  <c r="Q54" i="4" s="1"/>
  <c r="Q18" i="4"/>
  <c r="Q34" i="4"/>
  <c r="Q50" i="4"/>
  <c r="Q19" i="4"/>
  <c r="Q30" i="4"/>
  <c r="Q33" i="4"/>
  <c r="Q35" i="4"/>
  <c r="Q51" i="4"/>
  <c r="Q26" i="4"/>
  <c r="Q25" i="4"/>
  <c r="Q41" i="4"/>
  <c r="Q43" i="4"/>
  <c r="T20" i="4"/>
  <c r="T24" i="4"/>
  <c r="T36" i="4"/>
  <c r="Q36" i="4" s="1"/>
  <c r="R56" i="4"/>
  <c r="T28" i="4"/>
  <c r="Q28" i="4" s="1"/>
  <c r="T32" i="4"/>
  <c r="Q32" i="4" s="1"/>
  <c r="T40" i="4"/>
  <c r="T44" i="4"/>
  <c r="Q44" i="4" s="1"/>
  <c r="T48" i="4"/>
  <c r="T52" i="4"/>
  <c r="Q52" i="4" s="1"/>
  <c r="Q16" i="4" l="1"/>
  <c r="Q55" i="4"/>
  <c r="Q46" i="4"/>
  <c r="Q40" i="4"/>
  <c r="S56" i="4"/>
  <c r="Q24" i="4"/>
  <c r="Q48" i="4"/>
  <c r="T56" i="4"/>
  <c r="Q20" i="4"/>
  <c r="Q56" i="4" l="1"/>
  <c r="M7" i="4"/>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8" i="1"/>
  <c r="H9" i="1"/>
  <c r="H3" i="1"/>
  <c r="H4" i="1"/>
  <c r="H5" i="1"/>
  <c r="H6" i="1"/>
  <c r="H7" i="1"/>
  <c r="D7" i="4"/>
  <c r="I7" i="4" l="1"/>
  <c r="M6" i="4"/>
  <c r="D10" i="4" s="1"/>
  <c r="M8" i="4" l="1"/>
  <c r="D8" i="4"/>
  <c r="I8" i="4"/>
  <c r="I10" i="4" s="1"/>
  <c r="M10" i="4" s="1"/>
  <c r="Q10" i="4" l="1"/>
</calcChain>
</file>

<file path=xl/comments1.xml><?xml version="1.0" encoding="utf-8"?>
<comments xmlns="http://schemas.openxmlformats.org/spreadsheetml/2006/main">
  <authors>
    <author>作成者</author>
  </authors>
  <commentList>
    <comment ref="H15" authorId="0" shapeId="0">
      <text>
        <r>
          <rPr>
            <sz val="14"/>
            <color indexed="81"/>
            <rFont val="MS P ゴシック"/>
            <family val="3"/>
            <charset val="128"/>
          </rPr>
          <t>ガイドラインで示されている区分、樹種を入力したら密度が木材の密度が自動で表示されます。
密度が自動表示されない場合は、手入力で密度を入力ください（全角カタカナ）。</t>
        </r>
      </text>
    </comment>
    <comment ref="K15" authorId="0" shapeId="0">
      <text>
        <r>
          <rPr>
            <sz val="14"/>
            <color indexed="81"/>
            <rFont val="MS P ゴシック"/>
            <family val="3"/>
            <charset val="128"/>
          </rPr>
          <t>ガイドラインで示されている区分、樹種を入力したら密度が木材の密度が自動で表示されます。
密度が自動表示されない場合は、手入力で密度を入力ください（全角カタカナ）。</t>
        </r>
      </text>
    </comment>
    <comment ref="N15" authorId="0" shapeId="0">
      <text>
        <r>
          <rPr>
            <sz val="14"/>
            <color indexed="81"/>
            <rFont val="MS P ゴシック"/>
            <family val="3"/>
            <charset val="128"/>
          </rPr>
          <t>ガイドラインで示されている区分、樹種を入力したら密度が木材の密度が自動で表示されます。
密度が自動表示されない場合は、手入力で密度を入力ください（全角カタカナ）。</t>
        </r>
      </text>
    </comment>
  </commentList>
</comments>
</file>

<file path=xl/sharedStrings.xml><?xml version="1.0" encoding="utf-8"?>
<sst xmlns="http://schemas.openxmlformats.org/spreadsheetml/2006/main" count="297" uniqueCount="255">
  <si>
    <t>部材、製品名等の区分</t>
    <rPh sb="0" eb="2">
      <t>ブザイ</t>
    </rPh>
    <rPh sb="3" eb="6">
      <t>セイヒンメイ</t>
    </rPh>
    <rPh sb="6" eb="7">
      <t>トウ</t>
    </rPh>
    <rPh sb="8" eb="10">
      <t>クブン</t>
    </rPh>
    <phoneticPr fontId="1"/>
  </si>
  <si>
    <t>木質ボード（パーティクルボード）</t>
    <rPh sb="0" eb="2">
      <t>モクシツ</t>
    </rPh>
    <phoneticPr fontId="1"/>
  </si>
  <si>
    <t>木質ボード（硬質繊維板）</t>
    <rPh sb="0" eb="2">
      <t>モクシツ</t>
    </rPh>
    <rPh sb="6" eb="8">
      <t>コウシツ</t>
    </rPh>
    <rPh sb="8" eb="10">
      <t>センイ</t>
    </rPh>
    <rPh sb="10" eb="11">
      <t>イタ</t>
    </rPh>
    <phoneticPr fontId="1"/>
  </si>
  <si>
    <t>木質ボード（中質繊維板）</t>
    <rPh sb="0" eb="2">
      <t>モクシツ</t>
    </rPh>
    <rPh sb="6" eb="8">
      <t>チュウシツ</t>
    </rPh>
    <rPh sb="8" eb="10">
      <t>センイ</t>
    </rPh>
    <rPh sb="10" eb="11">
      <t>イタ</t>
    </rPh>
    <phoneticPr fontId="1"/>
  </si>
  <si>
    <t>木質ボード（軟質繊維板）</t>
    <rPh sb="0" eb="2">
      <t>モクシツ</t>
    </rPh>
    <rPh sb="6" eb="8">
      <t>ナンシツ</t>
    </rPh>
    <rPh sb="8" eb="10">
      <t>センイ</t>
    </rPh>
    <rPh sb="10" eb="11">
      <t>イタ</t>
    </rPh>
    <phoneticPr fontId="1"/>
  </si>
  <si>
    <t>樹種</t>
    <rPh sb="0" eb="2">
      <t>ジュシュ</t>
    </rPh>
    <phoneticPr fontId="1"/>
  </si>
  <si>
    <t>スギ</t>
    <phoneticPr fontId="1"/>
  </si>
  <si>
    <t>ヒノキ</t>
    <phoneticPr fontId="1"/>
  </si>
  <si>
    <t>アカマツ</t>
    <phoneticPr fontId="1"/>
  </si>
  <si>
    <t>カラマツ</t>
    <phoneticPr fontId="1"/>
  </si>
  <si>
    <t>木材の密度[t/㎥]</t>
    <rPh sb="0" eb="2">
      <t>モクザイ</t>
    </rPh>
    <rPh sb="3" eb="5">
      <t>ミツド</t>
    </rPh>
    <phoneticPr fontId="1"/>
  </si>
  <si>
    <t>炭素含有率</t>
    <rPh sb="0" eb="2">
      <t>タンソ</t>
    </rPh>
    <rPh sb="2" eb="4">
      <t>ガンユウ</t>
    </rPh>
    <rPh sb="4" eb="5">
      <t>リツ</t>
    </rPh>
    <phoneticPr fontId="1"/>
  </si>
  <si>
    <t>木材の炭素含有率</t>
    <rPh sb="0" eb="2">
      <t>モクザイ</t>
    </rPh>
    <rPh sb="3" eb="5">
      <t>タンソ</t>
    </rPh>
    <rPh sb="5" eb="7">
      <t>ガンユウ</t>
    </rPh>
    <rPh sb="7" eb="8">
      <t>リツ</t>
    </rPh>
    <phoneticPr fontId="1"/>
  </si>
  <si>
    <t>産地別の内訳</t>
    <rPh sb="0" eb="2">
      <t>サンチ</t>
    </rPh>
    <rPh sb="2" eb="3">
      <t>ベツ</t>
    </rPh>
    <rPh sb="4" eb="6">
      <t>ウチワケ</t>
    </rPh>
    <phoneticPr fontId="1"/>
  </si>
  <si>
    <t>国産材以外
[単位:t-CO2]</t>
    <rPh sb="0" eb="3">
      <t>コクサンザイ</t>
    </rPh>
    <rPh sb="3" eb="5">
      <t>イガイ</t>
    </rPh>
    <phoneticPr fontId="1"/>
  </si>
  <si>
    <t>No</t>
    <phoneticPr fontId="1"/>
  </si>
  <si>
    <t>合計</t>
    <rPh sb="0" eb="2">
      <t>ゴウケイ</t>
    </rPh>
    <phoneticPr fontId="1"/>
  </si>
  <si>
    <t>気乾密度[t/㎥]</t>
    <rPh sb="0" eb="1">
      <t>キ</t>
    </rPh>
    <rPh sb="1" eb="2">
      <t>イヌイ</t>
    </rPh>
    <rPh sb="2" eb="4">
      <t>ミツド</t>
    </rPh>
    <phoneticPr fontId="1"/>
  </si>
  <si>
    <t>木材の密度[t/㎥]
G列×0.87</t>
    <rPh sb="0" eb="2">
      <t>モクザイ</t>
    </rPh>
    <rPh sb="3" eb="5">
      <t>ミツド</t>
    </rPh>
    <rPh sb="12" eb="13">
      <t>レツ</t>
    </rPh>
    <phoneticPr fontId="1"/>
  </si>
  <si>
    <t>建築物に利用した木材の量　[単位:㎥]</t>
    <rPh sb="0" eb="3">
      <t>ケンチクブツ</t>
    </rPh>
    <rPh sb="4" eb="6">
      <t>リヨウ</t>
    </rPh>
    <rPh sb="8" eb="10">
      <t>モクザイ</t>
    </rPh>
    <rPh sb="11" eb="12">
      <t>リョウ</t>
    </rPh>
    <rPh sb="14" eb="16">
      <t>タンイ</t>
    </rPh>
    <phoneticPr fontId="1"/>
  </si>
  <si>
    <t>合計
[単位:㎥]</t>
    <rPh sb="0" eb="2">
      <t>ゴウケイ</t>
    </rPh>
    <rPh sb="4" eb="6">
      <t>タンイ</t>
    </rPh>
    <phoneticPr fontId="1"/>
  </si>
  <si>
    <t>国産材以外</t>
    <rPh sb="0" eb="3">
      <t>コクサンザイ</t>
    </rPh>
    <rPh sb="3" eb="5">
      <t>イガイ</t>
    </rPh>
    <phoneticPr fontId="1"/>
  </si>
  <si>
    <t>利用量
[単位:㎥]</t>
    <rPh sb="0" eb="2">
      <t>リヨウ</t>
    </rPh>
    <rPh sb="2" eb="3">
      <t>リョウ</t>
    </rPh>
    <rPh sb="5" eb="7">
      <t>タンイ</t>
    </rPh>
    <phoneticPr fontId="1"/>
  </si>
  <si>
    <t>ベイマツ</t>
  </si>
  <si>
    <t>ベイツガ</t>
  </si>
  <si>
    <t>木材の密度
[単位:t/㎥]</t>
    <phoneticPr fontId="1"/>
  </si>
  <si>
    <t>算定年月日</t>
    <rPh sb="0" eb="2">
      <t>サンテイ</t>
    </rPh>
    <rPh sb="2" eb="5">
      <t>ネンガッピ</t>
    </rPh>
    <phoneticPr fontId="1"/>
  </si>
  <si>
    <t>算定者</t>
    <rPh sb="0" eb="2">
      <t>サンテイ</t>
    </rPh>
    <rPh sb="2" eb="3">
      <t>シャ</t>
    </rPh>
    <phoneticPr fontId="1"/>
  </si>
  <si>
    <t>製材区分（製材・集成材・ＣＬＴ等）</t>
    <rPh sb="0" eb="2">
      <t>セイザイ</t>
    </rPh>
    <rPh sb="2" eb="4">
      <t>クブン</t>
    </rPh>
    <rPh sb="5" eb="7">
      <t>セイザイ</t>
    </rPh>
    <rPh sb="8" eb="11">
      <t>シュウセイザイ</t>
    </rPh>
    <rPh sb="15" eb="16">
      <t>トウ</t>
    </rPh>
    <phoneticPr fontId="1"/>
  </si>
  <si>
    <t>合板区分（合板・ＬＶＬ等）</t>
    <rPh sb="0" eb="2">
      <t>ゴウハン</t>
    </rPh>
    <rPh sb="2" eb="4">
      <t>クブン</t>
    </rPh>
    <rPh sb="5" eb="7">
      <t>ゴウバン</t>
    </rPh>
    <rPh sb="11" eb="12">
      <t>ナド</t>
    </rPh>
    <phoneticPr fontId="1"/>
  </si>
  <si>
    <t>樹種不明</t>
    <rPh sb="0" eb="2">
      <t>ジュシュ</t>
    </rPh>
    <rPh sb="2" eb="4">
      <t>フメイ</t>
    </rPh>
    <phoneticPr fontId="1"/>
  </si>
  <si>
    <t>ベイヒバ</t>
  </si>
  <si>
    <t>トドマツ</t>
    <phoneticPr fontId="1"/>
  </si>
  <si>
    <t>エゾマツ</t>
    <phoneticPr fontId="1"/>
  </si>
  <si>
    <t>ベイスギ</t>
  </si>
  <si>
    <t>ラジアタマツ</t>
  </si>
  <si>
    <t>ベイヒ</t>
  </si>
  <si>
    <t>サワラ</t>
  </si>
  <si>
    <t>ネズコ</t>
  </si>
  <si>
    <t>アスナロ</t>
  </si>
  <si>
    <t>イチョウ</t>
  </si>
  <si>
    <t>モミ</t>
  </si>
  <si>
    <t>ヒメコマツ</t>
  </si>
  <si>
    <t>クロマツ</t>
  </si>
  <si>
    <t>トガサワラ</t>
  </si>
  <si>
    <t>ツガ</t>
  </si>
  <si>
    <t>イヌマキ</t>
  </si>
  <si>
    <t>コウヤマキ</t>
  </si>
  <si>
    <t>イチイ</t>
  </si>
  <si>
    <t>カヤ</t>
  </si>
  <si>
    <t>イタヤカエデ</t>
  </si>
  <si>
    <t>セン</t>
  </si>
  <si>
    <t>マカンバ</t>
  </si>
  <si>
    <t>シラカンバ</t>
  </si>
  <si>
    <t>オノオレカンバ</t>
  </si>
  <si>
    <t>アサダ</t>
  </si>
  <si>
    <t>キリ</t>
  </si>
  <si>
    <t>ツゲ</t>
  </si>
  <si>
    <t>カツラ</t>
  </si>
  <si>
    <t>ミズキ</t>
  </si>
  <si>
    <t>カキ</t>
  </si>
  <si>
    <t>クリ</t>
  </si>
  <si>
    <t>コジイ</t>
  </si>
  <si>
    <t>スダジイ</t>
  </si>
  <si>
    <t>ブナ</t>
  </si>
  <si>
    <t>イヌブナ</t>
  </si>
  <si>
    <t>アカガシ</t>
  </si>
  <si>
    <t>イチイガシ</t>
  </si>
  <si>
    <t>アラカシ</t>
  </si>
  <si>
    <t>シラカシ</t>
  </si>
  <si>
    <t>クヌギ</t>
  </si>
  <si>
    <t>ミズナラ</t>
  </si>
  <si>
    <t>コナラ</t>
  </si>
  <si>
    <t>ウバメガシ</t>
  </si>
  <si>
    <t>イスノキ</t>
  </si>
  <si>
    <t>トチノキ</t>
  </si>
  <si>
    <t>オニグルミ</t>
  </si>
  <si>
    <t>サワグルミ</t>
  </si>
  <si>
    <t>クスノキ</t>
  </si>
  <si>
    <t>タブノキ</t>
  </si>
  <si>
    <t>イヌエンジュ</t>
  </si>
  <si>
    <t>ホオノキ</t>
  </si>
  <si>
    <t>ヤマグワ</t>
  </si>
  <si>
    <t>ヤチダモ</t>
  </si>
  <si>
    <t>シオジ</t>
  </si>
  <si>
    <t>トネリコ</t>
  </si>
  <si>
    <t>アオダモ</t>
  </si>
  <si>
    <t>ヤマトアオダモ</t>
  </si>
  <si>
    <t>ヤマザクラ</t>
  </si>
  <si>
    <t>キハダ</t>
  </si>
  <si>
    <t>ドロノキ</t>
  </si>
  <si>
    <t>シナノキ</t>
  </si>
  <si>
    <t>ハルニレ</t>
  </si>
  <si>
    <t>ケヤキ</t>
  </si>
  <si>
    <t>マツ類（ハードパイン）（二葉松）</t>
    <rPh sb="13" eb="14">
      <t>ハ</t>
    </rPh>
    <phoneticPr fontId="3"/>
  </si>
  <si>
    <t>マツ類（ハードパイン）（三葉松）</t>
  </si>
  <si>
    <t>マツ類（ソフトパイン）（Sugar pine）</t>
  </si>
  <si>
    <t>マツ類（ソフトパイン）（Western white pine）</t>
  </si>
  <si>
    <t>サトウカエデ</t>
  </si>
  <si>
    <t>ヒッコリー</t>
  </si>
  <si>
    <t>ブラックウォールナット</t>
  </si>
  <si>
    <t>ホワイトアッシュ</t>
  </si>
  <si>
    <t>ベニマツ</t>
  </si>
  <si>
    <t>アガチス</t>
  </si>
  <si>
    <t>クリンキパイン</t>
  </si>
  <si>
    <t>カシヤマツ</t>
  </si>
  <si>
    <t>テレンタン</t>
  </si>
  <si>
    <t>レンガス</t>
  </si>
  <si>
    <t>プライ</t>
  </si>
  <si>
    <t>バルサ</t>
  </si>
  <si>
    <t>カナリウム</t>
  </si>
  <si>
    <t>ビヌアン</t>
  </si>
  <si>
    <t>ディレニア</t>
  </si>
  <si>
    <t>メルサワ</t>
  </si>
  <si>
    <t>メラワン</t>
  </si>
  <si>
    <t>ギアム</t>
  </si>
  <si>
    <t>ニューギニアバスウッド</t>
  </si>
  <si>
    <t>ゴムノキ</t>
  </si>
  <si>
    <t>マラス</t>
  </si>
  <si>
    <t>ラミン</t>
  </si>
  <si>
    <t>ゲロンガン</t>
  </si>
  <si>
    <t>ビリアン</t>
  </si>
  <si>
    <t>ファルカータ</t>
  </si>
  <si>
    <t>ローズウッド</t>
  </si>
  <si>
    <t>クイラ</t>
  </si>
  <si>
    <t>ケンパス</t>
  </si>
  <si>
    <t>メンガリス</t>
  </si>
  <si>
    <t>カリン</t>
  </si>
  <si>
    <t>ジョンコン</t>
  </si>
  <si>
    <t>カメレレ</t>
  </si>
  <si>
    <t>カランパヤン</t>
  </si>
  <si>
    <t>タウン</t>
  </si>
  <si>
    <t>ニャトー</t>
  </si>
  <si>
    <t>アンベロイ</t>
  </si>
  <si>
    <t>メンクラン</t>
  </si>
  <si>
    <t>メリナ</t>
  </si>
  <si>
    <t>チーク</t>
  </si>
  <si>
    <t>オクメ</t>
  </si>
  <si>
    <t>イディグボ</t>
  </si>
  <si>
    <t>アファラ</t>
  </si>
  <si>
    <t>アフロルモシア</t>
  </si>
  <si>
    <t>アフリカンブラックウッド</t>
  </si>
  <si>
    <t>オバンコール</t>
  </si>
  <si>
    <t>ブビンガ</t>
  </si>
  <si>
    <t>ウェンジ</t>
  </si>
  <si>
    <t>アフリカンパドゥク</t>
  </si>
  <si>
    <t>サペリ</t>
  </si>
  <si>
    <t>アフリカンマホガニー</t>
  </si>
  <si>
    <t>アボディラ</t>
  </si>
  <si>
    <t>イロコ</t>
  </si>
  <si>
    <t>マコレ</t>
  </si>
  <si>
    <t>マンソニア</t>
  </si>
  <si>
    <t>オベチエ</t>
  </si>
  <si>
    <t>グリーンハート</t>
  </si>
  <si>
    <t>ブラジリアンローズウッド</t>
  </si>
  <si>
    <t>ココボロ</t>
  </si>
  <si>
    <t>キングウッド</t>
  </si>
  <si>
    <t>ホンデュラスローズウッド</t>
  </si>
  <si>
    <t>セドロ</t>
  </si>
  <si>
    <t>リグナムパイタ</t>
  </si>
  <si>
    <t>タイワンヒノキ</t>
  </si>
  <si>
    <t>ベニヒ</t>
  </si>
  <si>
    <t>カリビアマツ</t>
  </si>
  <si>
    <t>延べ床面積</t>
    <rPh sb="0" eb="1">
      <t>ノ</t>
    </rPh>
    <rPh sb="2" eb="5">
      <t>ユカメンセキ</t>
    </rPh>
    <phoneticPr fontId="1"/>
  </si>
  <si>
    <t>㎡</t>
    <phoneticPr fontId="1"/>
  </si>
  <si>
    <t>センペルセコイア</t>
    <phoneticPr fontId="1"/>
  </si>
  <si>
    <r>
      <t>建築物に利用した炭素貯蔵量
[単位:t-CO</t>
    </r>
    <r>
      <rPr>
        <vertAlign val="subscript"/>
        <sz val="14"/>
        <color theme="1"/>
        <rFont val="BIZ UDPゴシック"/>
        <family val="3"/>
        <charset val="128"/>
      </rPr>
      <t>2</t>
    </r>
    <r>
      <rPr>
        <sz val="14"/>
        <color theme="1"/>
        <rFont val="BIZ UDPゴシック"/>
        <family val="3"/>
        <charset val="128"/>
      </rPr>
      <t>]</t>
    </r>
    <rPh sb="0" eb="3">
      <t>ケンチクブツ</t>
    </rPh>
    <rPh sb="4" eb="6">
      <t>リヨウ</t>
    </rPh>
    <rPh sb="8" eb="10">
      <t>タンソ</t>
    </rPh>
    <rPh sb="10" eb="12">
      <t>チョゾウ</t>
    </rPh>
    <rPh sb="12" eb="13">
      <t>リョウ</t>
    </rPh>
    <rPh sb="15" eb="17">
      <t>タンイ</t>
    </rPh>
    <phoneticPr fontId="1"/>
  </si>
  <si>
    <t>区分</t>
    <rPh sb="0" eb="2">
      <t>クブン</t>
    </rPh>
    <phoneticPr fontId="1"/>
  </si>
  <si>
    <t>部材、製品名等</t>
    <rPh sb="0" eb="2">
      <t>ブザイ</t>
    </rPh>
    <rPh sb="3" eb="6">
      <t>セイヒンメイ</t>
    </rPh>
    <rPh sb="6" eb="7">
      <t>トウ</t>
    </rPh>
    <phoneticPr fontId="1"/>
  </si>
  <si>
    <t>オウシュウアカマツ</t>
    <phoneticPr fontId="1"/>
  </si>
  <si>
    <t>エンゲルマンスプルース</t>
    <phoneticPr fontId="1"/>
  </si>
  <si>
    <t>ロッジボールパイン</t>
    <phoneticPr fontId="1"/>
  </si>
  <si>
    <t xml:space="preserve">                                                                                                                                                                                                                                                                                                                                                                                                                                                                                                                                                                                                                                                                                                                                                                                                                                                                                                                                                                                                                                                                               </t>
    <phoneticPr fontId="1"/>
  </si>
  <si>
    <t>【引用】</t>
    <rPh sb="1" eb="3">
      <t>インヨウ</t>
    </rPh>
    <phoneticPr fontId="1"/>
  </si>
  <si>
    <t>○林業技術ハンドブック（社団法人全国林業改良普及協会）</t>
    <rPh sb="1" eb="3">
      <t>リンギョウ</t>
    </rPh>
    <rPh sb="3" eb="5">
      <t>ギジュツ</t>
    </rPh>
    <rPh sb="12" eb="14">
      <t>シャダン</t>
    </rPh>
    <rPh sb="14" eb="16">
      <t>ホウジン</t>
    </rPh>
    <rPh sb="16" eb="18">
      <t>ゼンコク</t>
    </rPh>
    <rPh sb="18" eb="20">
      <t>リンギョウ</t>
    </rPh>
    <rPh sb="20" eb="22">
      <t>カイリョウ</t>
    </rPh>
    <rPh sb="22" eb="24">
      <t>フキュウ</t>
    </rPh>
    <rPh sb="24" eb="26">
      <t>キョウカイ</t>
    </rPh>
    <phoneticPr fontId="1"/>
  </si>
  <si>
    <t>○木材工業ハンドブック改訂４版（森林総合研究所監修）（丸善株式会社）</t>
    <rPh sb="1" eb="3">
      <t>モクザイ</t>
    </rPh>
    <rPh sb="3" eb="5">
      <t>コウギョウ</t>
    </rPh>
    <rPh sb="11" eb="13">
      <t>カイテイ</t>
    </rPh>
    <rPh sb="14" eb="15">
      <t>バン</t>
    </rPh>
    <rPh sb="16" eb="18">
      <t>シンリン</t>
    </rPh>
    <rPh sb="18" eb="20">
      <t>ソウゴウ</t>
    </rPh>
    <rPh sb="20" eb="23">
      <t>ケンキュウジョ</t>
    </rPh>
    <rPh sb="23" eb="25">
      <t>カンシュウ</t>
    </rPh>
    <rPh sb="27" eb="29">
      <t>マルゼン</t>
    </rPh>
    <rPh sb="29" eb="33">
      <t>カブシキガイシャ</t>
    </rPh>
    <phoneticPr fontId="1"/>
  </si>
  <si>
    <t>県産材・地域材</t>
    <rPh sb="0" eb="3">
      <t>ケンサンザイ</t>
    </rPh>
    <rPh sb="4" eb="7">
      <t>チイキザイ</t>
    </rPh>
    <phoneticPr fontId="1"/>
  </si>
  <si>
    <t>対象建築物名</t>
    <rPh sb="0" eb="2">
      <t>タイショウ</t>
    </rPh>
    <rPh sb="2" eb="5">
      <t>ケンチクブツ</t>
    </rPh>
    <rPh sb="5" eb="6">
      <t>メイ</t>
    </rPh>
    <phoneticPr fontId="1"/>
  </si>
  <si>
    <t>㎥</t>
    <phoneticPr fontId="1"/>
  </si>
  <si>
    <t>量の評価</t>
    <rPh sb="0" eb="1">
      <t>リョウ</t>
    </rPh>
    <rPh sb="2" eb="4">
      <t>ヒョウカ</t>
    </rPh>
    <phoneticPr fontId="1"/>
  </si>
  <si>
    <t>県産材・地域材以外の国産材</t>
    <rPh sb="0" eb="3">
      <t>ケンサンザイ</t>
    </rPh>
    <rPh sb="4" eb="7">
      <t>チイキザイ</t>
    </rPh>
    <rPh sb="7" eb="9">
      <t>イガイ</t>
    </rPh>
    <rPh sb="10" eb="13">
      <t>コクサンザイ</t>
    </rPh>
    <phoneticPr fontId="1"/>
  </si>
  <si>
    <t>県産材・地域材
[単位:t-CO2]</t>
    <rPh sb="0" eb="1">
      <t>ケン</t>
    </rPh>
    <rPh sb="1" eb="3">
      <t>サンザイ</t>
    </rPh>
    <rPh sb="4" eb="6">
      <t>チイキ</t>
    </rPh>
    <rPh sb="6" eb="7">
      <t>ザイ</t>
    </rPh>
    <phoneticPr fontId="1"/>
  </si>
  <si>
    <t>その他の国産材
[単位:t-CO2]</t>
    <rPh sb="2" eb="3">
      <t>タ</t>
    </rPh>
    <rPh sb="4" eb="7">
      <t>コクサンザイ</t>
    </rPh>
    <phoneticPr fontId="1"/>
  </si>
  <si>
    <t>◆セルの色について、青は必須入力（記述又はプルダウン）、　オレンジは任意入力、緑は自動計算</t>
    <rPh sb="10" eb="11">
      <t>アオ</t>
    </rPh>
    <rPh sb="19" eb="20">
      <t>マタ</t>
    </rPh>
    <rPh sb="39" eb="40">
      <t>ミドリ</t>
    </rPh>
    <phoneticPr fontId="1"/>
  </si>
  <si>
    <t>床面積当たりの木材使用量</t>
    <rPh sb="0" eb="3">
      <t>ユカメンセキ</t>
    </rPh>
    <rPh sb="3" eb="4">
      <t>ア</t>
    </rPh>
    <rPh sb="7" eb="12">
      <t>モクザイシヨウリョウ</t>
    </rPh>
    <phoneticPr fontId="1"/>
  </si>
  <si>
    <t>■木材利用計画説明書</t>
    <rPh sb="1" eb="3">
      <t>モクザイ</t>
    </rPh>
    <rPh sb="3" eb="5">
      <t>リヨウ</t>
    </rPh>
    <rPh sb="5" eb="7">
      <t>ケイカク</t>
    </rPh>
    <rPh sb="7" eb="10">
      <t>セツメイショ</t>
    </rPh>
    <phoneticPr fontId="1"/>
  </si>
  <si>
    <t>①</t>
  </si>
  <si>
    <t>①</t>
    <phoneticPr fontId="1"/>
  </si>
  <si>
    <t>質の評価</t>
  </si>
  <si>
    <t>質の評価</t>
    <rPh sb="0" eb="1">
      <t>シツ</t>
    </rPh>
    <rPh sb="2" eb="4">
      <t>ヒョウカ</t>
    </rPh>
    <phoneticPr fontId="1"/>
  </si>
  <si>
    <t>▼該当する場合は説明を記載</t>
    <rPh sb="1" eb="3">
      <t>ガイトウ</t>
    </rPh>
    <rPh sb="5" eb="7">
      <t>バアイ</t>
    </rPh>
    <rPh sb="8" eb="10">
      <t>セツメイ</t>
    </rPh>
    <rPh sb="11" eb="13">
      <t>キサイ</t>
    </rPh>
    <phoneticPr fontId="1"/>
  </si>
  <si>
    <t>②</t>
  </si>
  <si>
    <t>②</t>
    <phoneticPr fontId="1"/>
  </si>
  <si>
    <t>③</t>
  </si>
  <si>
    <t>③</t>
    <phoneticPr fontId="1"/>
  </si>
  <si>
    <t>≪量の評価≫</t>
    <rPh sb="1" eb="2">
      <t>リョウ</t>
    </rPh>
    <rPh sb="3" eb="5">
      <t>ヒョウカ</t>
    </rPh>
    <phoneticPr fontId="1"/>
  </si>
  <si>
    <t>レベル４</t>
  </si>
  <si>
    <t>レベル３</t>
  </si>
  <si>
    <t>レベル２</t>
  </si>
  <si>
    <t>レベル１</t>
  </si>
  <si>
    <t>木造化された建築レベル</t>
  </si>
  <si>
    <t>0.10㎥／㎡ 以上</t>
  </si>
  <si>
    <t>一部木造化された建築物レベル</t>
  </si>
  <si>
    <t>0.05㎥／㎡ 以上 0.10㎥／㎡ 未満</t>
  </si>
  <si>
    <t>一般的な共同住宅で床下地に木材を用いたレベル</t>
  </si>
  <si>
    <t>0.01㎥／㎡ 以上 0.05㎥／㎡ 未満</t>
  </si>
  <si>
    <t>積極的に木質化を行った建築物レベル</t>
  </si>
  <si>
    <t>0.002㎥／㎡ 以上 0.01㎥／㎡ 未満</t>
  </si>
  <si>
    <t>≪質の評価≫</t>
    <rPh sb="1" eb="2">
      <t>シツ</t>
    </rPh>
    <rPh sb="3" eb="5">
      <t>ヒョウカ</t>
    </rPh>
    <phoneticPr fontId="1"/>
  </si>
  <si>
    <t>デザイン</t>
  </si>
  <si>
    <t>④</t>
  </si>
  <si>
    <t>材料</t>
  </si>
  <si>
    <t>⑤</t>
  </si>
  <si>
    <t>５つ</t>
  </si>
  <si>
    <t>４つ</t>
  </si>
  <si>
    <t>３つ</t>
  </si>
  <si>
    <t>２つ</t>
  </si>
  <si>
    <t>レベルⅣ</t>
  </si>
  <si>
    <t>レベルⅢ</t>
  </si>
  <si>
    <t>レベルⅡ</t>
  </si>
  <si>
    <t>レベルⅠ</t>
  </si>
  <si>
    <t>≪総合評価≫</t>
    <rPh sb="1" eb="5">
      <t>ソウゴウヒョウカ</t>
    </rPh>
    <phoneticPr fontId="1"/>
  </si>
  <si>
    <t>S</t>
  </si>
  <si>
    <t>A</t>
  </si>
  <si>
    <t>総合評価</t>
    <rPh sb="0" eb="2">
      <t>ソウゴウ</t>
    </rPh>
    <rPh sb="2" eb="4">
      <t>ヒョウカ</t>
    </rPh>
    <phoneticPr fontId="1"/>
  </si>
  <si>
    <t>計算用</t>
    <rPh sb="0" eb="3">
      <t>ケイサンヨウ</t>
    </rPh>
    <phoneticPr fontId="1"/>
  </si>
  <si>
    <t>レベル４</t>
    <phoneticPr fontId="1"/>
  </si>
  <si>
    <t>（参考）炭素貯蔵量</t>
    <rPh sb="1" eb="3">
      <t>サンコウ</t>
    </rPh>
    <rPh sb="4" eb="9">
      <t>タンソチョゾウリョウ</t>
    </rPh>
    <phoneticPr fontId="1"/>
  </si>
  <si>
    <t>[単位:t-CO2]</t>
    <phoneticPr fontId="1"/>
  </si>
  <si>
    <t>合法伐採木材等の確認</t>
    <rPh sb="0" eb="2">
      <t>ゴウホウ</t>
    </rPh>
    <rPh sb="2" eb="6">
      <t>バッサイモクザイ</t>
    </rPh>
    <rPh sb="6" eb="7">
      <t>トウ</t>
    </rPh>
    <rPh sb="8" eb="10">
      <t>カクニン</t>
    </rPh>
    <phoneticPr fontId="1"/>
  </si>
  <si>
    <t>㎥／㎡</t>
    <phoneticPr fontId="1"/>
  </si>
  <si>
    <t>対象建築物内部に木材を利用し、憩いや賑わい、健康・快適性等に寄与している</t>
    <rPh sb="4" eb="5">
      <t>ブツ</t>
    </rPh>
    <rPh sb="5" eb="7">
      <t>ナイブ</t>
    </rPh>
    <rPh sb="18" eb="19">
      <t>ニギ</t>
    </rPh>
    <rPh sb="22" eb="24">
      <t>ケンコウ</t>
    </rPh>
    <rPh sb="25" eb="28">
      <t>カイテキセイ</t>
    </rPh>
    <rPh sb="28" eb="29">
      <t>ナド</t>
    </rPh>
    <phoneticPr fontId="1"/>
  </si>
  <si>
    <t>対象建築物の周囲から見える部分に木材を利用し、木材利用の促進に寄与している</t>
    <rPh sb="6" eb="8">
      <t>シュウイ</t>
    </rPh>
    <rPh sb="10" eb="11">
      <t>ミ</t>
    </rPh>
    <rPh sb="13" eb="15">
      <t>ブブン</t>
    </rPh>
    <rPh sb="23" eb="25">
      <t>モクザイ</t>
    </rPh>
    <rPh sb="25" eb="27">
      <t>リヨウ</t>
    </rPh>
    <rPh sb="28" eb="30">
      <t>ソクシン</t>
    </rPh>
    <rPh sb="31" eb="33">
      <t>キヨ</t>
    </rPh>
    <phoneticPr fontId="1"/>
  </si>
  <si>
    <t>その他、敷地内に木材を利用し、憩いや賑わい、健康・快適性等に寄与している</t>
    <rPh sb="2" eb="3">
      <t>ホカ</t>
    </rPh>
    <rPh sb="4" eb="7">
      <t>シキチナイ</t>
    </rPh>
    <rPh sb="15" eb="16">
      <t>イコ</t>
    </rPh>
    <phoneticPr fontId="1"/>
  </si>
  <si>
    <t>【外部】対象建築物の周囲から見える部分に木材を利用し、木材利用の促進に寄与している</t>
    <phoneticPr fontId="1"/>
  </si>
  <si>
    <t>【内部】対象建築物内部に木材を利用し、憩いや賑わい、健康・快適性等に寄与している</t>
    <phoneticPr fontId="1"/>
  </si>
  <si>
    <t>【その他】その他、敷地内に木材を利用し、憩いや賑わい、健康・快適性等に寄与している</t>
    <phoneticPr fontId="1"/>
  </si>
  <si>
    <t>【国産材】対象建築物に利用した木材の全材積の５割以上が国産合法木材</t>
    <phoneticPr fontId="1"/>
  </si>
  <si>
    <t>【県産材・地域材】国産合法木材のうち、２割以上が県産材または地域材を利用</t>
    <phoneticPr fontId="1"/>
  </si>
  <si>
    <t>-</t>
    <phoneticPr fontId="1"/>
  </si>
  <si>
    <t>量の評価</t>
    <phoneticPr fontId="1"/>
  </si>
  <si>
    <t>県産材・地域材使用量
（国産材のうち県産材・地域材の割合）</t>
    <phoneticPr fontId="1"/>
  </si>
  <si>
    <t>国産材以外
（全体使用量のうち国産材以外の割合）</t>
    <rPh sb="0" eb="5">
      <t>コクサンザイイガイ</t>
    </rPh>
    <rPh sb="18" eb="20">
      <t>イガイ</t>
    </rPh>
    <phoneticPr fontId="1"/>
  </si>
  <si>
    <t>国産材使用量（県産材・地域材を含む）
（全体使用量のうち国産材の割合）</t>
    <rPh sb="0" eb="3">
      <t>コクサンザイ</t>
    </rPh>
    <rPh sb="3" eb="6">
      <t>シヨウリョウ</t>
    </rPh>
    <rPh sb="7" eb="10">
      <t>ケンサンザイ</t>
    </rPh>
    <rPh sb="11" eb="14">
      <t>チイキザイ</t>
    </rPh>
    <rPh sb="15" eb="16">
      <t>フク</t>
    </rPh>
    <rPh sb="20" eb="22">
      <t>ゼンタイ</t>
    </rPh>
    <rPh sb="22" eb="24">
      <t>シヨウ</t>
    </rPh>
    <rPh sb="24" eb="25">
      <t>リョウ</t>
    </rPh>
    <rPh sb="28" eb="31">
      <t>コクサンザイ</t>
    </rPh>
    <rPh sb="32" eb="34">
      <t>ワリアイ</t>
    </rPh>
    <phoneticPr fontId="1"/>
  </si>
  <si>
    <t>木材利用優良建築物等の表彰</t>
    <rPh sb="0" eb="2">
      <t>モクザイ</t>
    </rPh>
    <rPh sb="2" eb="4">
      <t>リヨウ</t>
    </rPh>
    <rPh sb="4" eb="6">
      <t>ユウリョウ</t>
    </rPh>
    <rPh sb="6" eb="9">
      <t>ケンチクブツ</t>
    </rPh>
    <rPh sb="9" eb="10">
      <t>ナド</t>
    </rPh>
    <rPh sb="11" eb="13">
      <t>ヒョウショウ</t>
    </rPh>
    <phoneticPr fontId="1"/>
  </si>
  <si>
    <t>希望する　　・　　希望しない</t>
    <rPh sb="0" eb="2">
      <t>キボウ</t>
    </rPh>
    <rPh sb="9" eb="11">
      <t>キボウ</t>
    </rPh>
    <phoneticPr fontId="1"/>
  </si>
  <si>
    <t>該当しない</t>
  </si>
  <si>
    <t xml:space="preserve"> 木材利用評価シート（様式１）</t>
    <rPh sb="1" eb="3">
      <t>モクザイ</t>
    </rPh>
    <rPh sb="3" eb="7">
      <t>リヨウヒョウカ</t>
    </rPh>
    <phoneticPr fontId="1"/>
  </si>
  <si>
    <r>
      <t>■建築物への木材使用量の算出　</t>
    </r>
    <r>
      <rPr>
        <b/>
        <u/>
        <sz val="22"/>
        <color rgb="FFFF0000"/>
        <rFont val="BIZ UDPゴシック"/>
        <family val="3"/>
        <charset val="128"/>
      </rPr>
      <t>（再生木材は評価対象外です）</t>
    </r>
    <rPh sb="1" eb="4">
      <t>ケンチクブツ</t>
    </rPh>
    <rPh sb="6" eb="8">
      <t>モクザイ</t>
    </rPh>
    <rPh sb="8" eb="10">
      <t>シヨウ</t>
    </rPh>
    <rPh sb="10" eb="11">
      <t>リョウ</t>
    </rPh>
    <rPh sb="12" eb="14">
      <t>サンシュツ</t>
    </rPh>
    <rPh sb="16" eb="18">
      <t>サイセイ</t>
    </rPh>
    <rPh sb="18" eb="20">
      <t>モクザイ</t>
    </rPh>
    <rPh sb="21" eb="23">
      <t>ヒョウカ</t>
    </rPh>
    <rPh sb="23" eb="26">
      <t>タイショウガイ</t>
    </rPh>
    <phoneticPr fontId="1"/>
  </si>
  <si>
    <t>シトカスプルース</t>
    <phoneticPr fontId="1"/>
  </si>
  <si>
    <t>ドイツトウヒ（オウシュウトウヒ）</t>
    <phoneticPr fontId="1"/>
  </si>
  <si>
    <t>ブラックチェリー</t>
    <phoneticPr fontId="1"/>
  </si>
  <si>
    <t>○国産材以外プルダウンリスト</t>
    <rPh sb="1" eb="4">
      <t>コクサンザイ</t>
    </rPh>
    <rPh sb="4" eb="6">
      <t>イガイ</t>
    </rPh>
    <phoneticPr fontId="1"/>
  </si>
  <si>
    <t>オウシュウアカマツ</t>
  </si>
  <si>
    <t>ドイツトウヒ（オウシュウトウヒ）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</si>
</sst>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00;[Red]\-#,##0.000"/>
    <numFmt numFmtId="178" formatCode="0.0000_ "/>
  </numFmts>
  <fonts count="20">
    <font>
      <sz val="11"/>
      <color theme="1"/>
      <name val="Yu Gothic"/>
      <family val="2"/>
      <scheme val="minor"/>
    </font>
    <font>
      <sz val="6"/>
      <name val="Yu Gothic"/>
      <family val="3"/>
      <charset val="128"/>
      <scheme val="minor"/>
    </font>
    <font>
      <sz val="11"/>
      <color theme="1"/>
      <name val="BIZ UDPゴシック"/>
      <family val="3"/>
      <charset val="128"/>
    </font>
    <font>
      <vertAlign val="subscript"/>
      <sz val="11"/>
      <color theme="1"/>
      <name val="BIZ UDPゴシック"/>
      <family val="3"/>
      <charset val="128"/>
    </font>
    <font>
      <sz val="12"/>
      <color theme="1"/>
      <name val="BIZ UDPゴシック"/>
      <family val="3"/>
      <charset val="128"/>
    </font>
    <font>
      <sz val="14"/>
      <color theme="1"/>
      <name val="BIZ UDPゴシック"/>
      <family val="3"/>
      <charset val="128"/>
    </font>
    <font>
      <vertAlign val="subscript"/>
      <sz val="14"/>
      <color theme="1"/>
      <name val="BIZ UDPゴシック"/>
      <family val="3"/>
      <charset val="128"/>
    </font>
    <font>
      <sz val="14"/>
      <color indexed="81"/>
      <name val="MS P ゴシック"/>
      <family val="3"/>
      <charset val="128"/>
    </font>
    <font>
      <sz val="16"/>
      <color theme="1"/>
      <name val="BIZ UDPゴシック"/>
      <family val="3"/>
      <charset val="128"/>
    </font>
    <font>
      <b/>
      <sz val="16"/>
      <color rgb="FFFF0000"/>
      <name val="BIZ UDPゴシック"/>
      <family val="3"/>
      <charset val="128"/>
    </font>
    <font>
      <sz val="10"/>
      <color rgb="FF000000"/>
      <name val="BIZ UDPゴシック"/>
      <family val="3"/>
      <charset val="128"/>
    </font>
    <font>
      <b/>
      <u/>
      <sz val="10"/>
      <color rgb="FF000000"/>
      <name val="BIZ UDPゴシック"/>
      <family val="3"/>
      <charset val="128"/>
    </font>
    <font>
      <b/>
      <sz val="16"/>
      <color theme="9" tint="-0.249977111117893"/>
      <name val="BIZ UDPゴシック"/>
      <family val="3"/>
      <charset val="128"/>
    </font>
    <font>
      <b/>
      <sz val="16"/>
      <color rgb="FF0070C0"/>
      <name val="BIZ UDPゴシック"/>
      <family val="3"/>
      <charset val="128"/>
    </font>
    <font>
      <b/>
      <sz val="16"/>
      <name val="BIZ UDPゴシック"/>
      <family val="3"/>
      <charset val="128"/>
    </font>
    <font>
      <sz val="18"/>
      <color theme="1"/>
      <name val="BIZ UDPゴシック"/>
      <family val="3"/>
      <charset val="128"/>
    </font>
    <font>
      <b/>
      <sz val="18"/>
      <color theme="1"/>
      <name val="BIZ UDPゴシック"/>
      <family val="3"/>
      <charset val="128"/>
    </font>
    <font>
      <sz val="11"/>
      <color theme="1"/>
      <name val="Yu Gothic"/>
      <family val="2"/>
      <scheme val="minor"/>
    </font>
    <font>
      <sz val="22"/>
      <color theme="1"/>
      <name val="BIZ UDPゴシック"/>
      <family val="3"/>
      <charset val="128"/>
    </font>
    <font>
      <b/>
      <u/>
      <sz val="22"/>
      <color rgb="FFFF0000"/>
      <name val="BIZ UDP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9D9D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bottom style="medium">
        <color indexed="64"/>
      </bottom>
      <diagonal/>
    </border>
    <border>
      <left/>
      <right style="thin">
        <color auto="1"/>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diagonalDown="1">
      <left style="medium">
        <color auto="1"/>
      </left>
      <right style="thin">
        <color indexed="64"/>
      </right>
      <top style="medium">
        <color auto="1"/>
      </top>
      <bottom style="thin">
        <color indexed="64"/>
      </bottom>
      <diagonal style="thin">
        <color auto="1"/>
      </diagonal>
    </border>
    <border diagonalDown="1">
      <left style="thin">
        <color auto="1"/>
      </left>
      <right style="thin">
        <color indexed="64"/>
      </right>
      <top style="medium">
        <color auto="1"/>
      </top>
      <bottom style="thin">
        <color auto="1"/>
      </bottom>
      <diagonal style="thin">
        <color auto="1"/>
      </diagonal>
    </border>
    <border diagonalDown="1">
      <left style="medium">
        <color auto="1"/>
      </left>
      <right style="thin">
        <color auto="1"/>
      </right>
      <top style="thin">
        <color auto="1"/>
      </top>
      <bottom style="thin">
        <color indexed="64"/>
      </bottom>
      <diagonal style="thin">
        <color auto="1"/>
      </diagonal>
    </border>
    <border diagonalDown="1">
      <left style="thin">
        <color auto="1"/>
      </left>
      <right style="thin">
        <color indexed="64"/>
      </right>
      <top style="thin">
        <color auto="1"/>
      </top>
      <bottom style="thin">
        <color indexed="64"/>
      </bottom>
      <diagonal style="thin">
        <color auto="1"/>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indexed="64"/>
      </right>
      <top style="medium">
        <color auto="1"/>
      </top>
      <bottom/>
      <diagonal/>
    </border>
    <border>
      <left style="thin">
        <color indexed="64"/>
      </left>
      <right style="thin">
        <color auto="1"/>
      </right>
      <top/>
      <bottom style="medium">
        <color auto="1"/>
      </bottom>
      <diagonal/>
    </border>
    <border>
      <left/>
      <right style="medium">
        <color auto="1"/>
      </right>
      <top style="thin">
        <color indexed="64"/>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indexed="64"/>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17" fillId="0" borderId="0" applyFont="0" applyFill="0" applyBorder="0" applyAlignment="0" applyProtection="0">
      <alignment vertical="center"/>
    </xf>
    <xf numFmtId="0" fontId="17" fillId="0" borderId="0"/>
  </cellStyleXfs>
  <cellXfs count="176">
    <xf numFmtId="0" fontId="0" fillId="0" borderId="0" xfId="0"/>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vertical="center"/>
    </xf>
    <xf numFmtId="0" fontId="0" fillId="0" borderId="1" xfId="0" applyFill="1" applyBorder="1" applyAlignment="1">
      <alignment horizontal="center" vertical="center"/>
    </xf>
    <xf numFmtId="177" fontId="0" fillId="0" borderId="1" xfId="0" applyNumberFormat="1" applyBorder="1" applyAlignment="1">
      <alignment vertical="center"/>
    </xf>
    <xf numFmtId="40" fontId="0" fillId="0" borderId="1" xfId="0" applyNumberFormat="1" applyBorder="1" applyAlignment="1">
      <alignment vertical="center"/>
    </xf>
    <xf numFmtId="0" fontId="0" fillId="0" borderId="8" xfId="0" applyBorder="1" applyAlignment="1">
      <alignment vertical="center"/>
    </xf>
    <xf numFmtId="177" fontId="0" fillId="0" borderId="8" xfId="0" applyNumberFormat="1" applyBorder="1" applyAlignment="1">
      <alignment vertical="center"/>
    </xf>
    <xf numFmtId="0" fontId="0" fillId="0" borderId="0" xfId="0" applyBorder="1" applyAlignment="1">
      <alignment vertical="center"/>
    </xf>
    <xf numFmtId="177" fontId="0" fillId="0" borderId="0" xfId="0" applyNumberFormat="1" applyBorder="1" applyAlignment="1">
      <alignment vertical="center"/>
    </xf>
    <xf numFmtId="0" fontId="0" fillId="0" borderId="14" xfId="0" applyBorder="1" applyAlignment="1">
      <alignment vertical="center"/>
    </xf>
    <xf numFmtId="177" fontId="0" fillId="0" borderId="14" xfId="0" applyNumberFormat="1" applyBorder="1" applyAlignment="1">
      <alignment vertical="center"/>
    </xf>
    <xf numFmtId="40" fontId="0" fillId="0" borderId="0" xfId="0" applyNumberFormat="1" applyAlignment="1">
      <alignment vertical="center"/>
    </xf>
    <xf numFmtId="40" fontId="0" fillId="0" borderId="0" xfId="0" applyNumberFormat="1" applyBorder="1" applyAlignment="1">
      <alignment vertical="center"/>
    </xf>
    <xf numFmtId="40" fontId="17" fillId="0" borderId="1" xfId="2" applyNumberFormat="1" applyBorder="1" applyAlignment="1">
      <alignment vertical="center"/>
    </xf>
    <xf numFmtId="0" fontId="17" fillId="0" borderId="3" xfId="2" applyBorder="1" applyAlignment="1">
      <alignment vertical="center"/>
    </xf>
    <xf numFmtId="0" fontId="17" fillId="0" borderId="16" xfId="2" applyBorder="1" applyAlignment="1">
      <alignment vertical="center"/>
    </xf>
    <xf numFmtId="40" fontId="17" fillId="0" borderId="3" xfId="2" applyNumberFormat="1" applyBorder="1" applyAlignment="1">
      <alignment vertical="center"/>
    </xf>
    <xf numFmtId="0" fontId="17" fillId="0" borderId="13" xfId="2" applyBorder="1" applyAlignment="1">
      <alignment vertical="center"/>
    </xf>
    <xf numFmtId="0" fontId="17" fillId="0" borderId="1" xfId="2" applyBorder="1" applyAlignment="1">
      <alignment vertical="center"/>
    </xf>
    <xf numFmtId="0" fontId="17" fillId="0" borderId="0" xfId="2" applyAlignment="1">
      <alignment vertical="center"/>
    </xf>
    <xf numFmtId="177" fontId="2" fillId="5" borderId="1" xfId="0" applyNumberFormat="1" applyFont="1" applyFill="1" applyBorder="1" applyAlignment="1" applyProtection="1">
      <alignment vertical="center" shrinkToFit="1"/>
    </xf>
    <xf numFmtId="0" fontId="15" fillId="0" borderId="0" xfId="0" applyFont="1" applyAlignment="1" applyProtection="1">
      <alignment horizontal="left" vertical="center"/>
      <protection locked="0"/>
    </xf>
    <xf numFmtId="0" fontId="2" fillId="0" borderId="0" xfId="0" applyFont="1" applyAlignment="1" applyProtection="1">
      <alignment vertical="center"/>
      <protection locked="0"/>
    </xf>
    <xf numFmtId="0" fontId="2" fillId="2" borderId="1"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18" fillId="0" borderId="0" xfId="0" applyFont="1" applyAlignment="1" applyProtection="1">
      <alignment vertical="center"/>
      <protection locked="0"/>
    </xf>
    <xf numFmtId="0" fontId="2" fillId="0" borderId="1" xfId="0" applyFont="1" applyBorder="1" applyAlignment="1" applyProtection="1">
      <alignment horizontal="center" vertical="center"/>
      <protection locked="0"/>
    </xf>
    <xf numFmtId="0" fontId="2" fillId="2" borderId="4" xfId="0" applyFont="1" applyFill="1" applyBorder="1" applyAlignment="1" applyProtection="1">
      <alignment vertical="center"/>
      <protection locked="0"/>
    </xf>
    <xf numFmtId="0" fontId="2" fillId="3" borderId="1" xfId="0"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176" fontId="2" fillId="2" borderId="1" xfId="0" applyNumberFormat="1" applyFont="1" applyFill="1" applyBorder="1" applyAlignment="1" applyProtection="1">
      <alignment vertical="center"/>
      <protection locked="0"/>
    </xf>
    <xf numFmtId="0" fontId="2" fillId="3" borderId="1" xfId="0" applyFont="1" applyFill="1" applyBorder="1" applyAlignment="1" applyProtection="1">
      <alignment vertical="center" wrapText="1"/>
      <protection locked="0"/>
    </xf>
    <xf numFmtId="0" fontId="2" fillId="0" borderId="5" xfId="0" applyFont="1" applyBorder="1" applyAlignment="1" applyProtection="1">
      <alignment horizontal="center" vertical="center"/>
      <protection locked="0"/>
    </xf>
    <xf numFmtId="0" fontId="2" fillId="2" borderId="5" xfId="0" applyFont="1" applyFill="1" applyBorder="1" applyAlignment="1" applyProtection="1">
      <alignment vertical="center"/>
      <protection locked="0"/>
    </xf>
    <xf numFmtId="0" fontId="2" fillId="3" borderId="5" xfId="0" applyFont="1" applyFill="1" applyBorder="1" applyAlignment="1" applyProtection="1">
      <alignment vertical="center"/>
      <protection locked="0"/>
    </xf>
    <xf numFmtId="176" fontId="2" fillId="2" borderId="5" xfId="0" applyNumberFormat="1" applyFont="1" applyFill="1" applyBorder="1" applyAlignment="1" applyProtection="1">
      <alignment vertical="center"/>
      <protection locked="0"/>
    </xf>
    <xf numFmtId="0" fontId="2" fillId="0" borderId="6" xfId="0" applyFont="1" applyBorder="1" applyAlignment="1" applyProtection="1">
      <alignment horizontal="center" vertical="center"/>
      <protection locked="0"/>
    </xf>
    <xf numFmtId="0" fontId="2" fillId="0" borderId="6" xfId="0" applyFont="1" applyBorder="1" applyAlignment="1" applyProtection="1">
      <alignment vertical="center"/>
      <protection locked="0"/>
    </xf>
    <xf numFmtId="0" fontId="2" fillId="0" borderId="12" xfId="0" applyFont="1" applyBorder="1" applyAlignment="1" applyProtection="1">
      <alignment vertical="center"/>
      <protection locked="0"/>
    </xf>
    <xf numFmtId="176" fontId="2" fillId="0" borderId="12" xfId="0" applyNumberFormat="1" applyFont="1" applyBorder="1" applyAlignment="1" applyProtection="1">
      <alignment vertical="center"/>
      <protection locked="0"/>
    </xf>
    <xf numFmtId="176" fontId="15" fillId="0" borderId="18" xfId="0" applyNumberFormat="1" applyFont="1" applyBorder="1" applyAlignment="1" applyProtection="1">
      <alignment vertical="center"/>
      <protection locked="0"/>
    </xf>
    <xf numFmtId="176" fontId="15" fillId="0" borderId="12" xfId="0" applyNumberFormat="1" applyFont="1" applyBorder="1" applyAlignment="1" applyProtection="1">
      <alignment vertical="center"/>
      <protection locked="0"/>
    </xf>
    <xf numFmtId="0" fontId="15" fillId="0" borderId="0" xfId="0" applyFont="1" applyAlignment="1" applyProtection="1">
      <alignment horizontal="right" vertical="center"/>
      <protection locked="0"/>
    </xf>
    <xf numFmtId="0" fontId="8" fillId="2" borderId="1" xfId="0" applyFont="1" applyFill="1" applyBorder="1" applyAlignment="1" applyProtection="1">
      <alignment horizontal="center" vertical="center"/>
      <protection locked="0"/>
    </xf>
    <xf numFmtId="0" fontId="15" fillId="0" borderId="0" xfId="0" applyFont="1" applyAlignment="1" applyProtection="1">
      <alignment vertical="center"/>
      <protection locked="0"/>
    </xf>
    <xf numFmtId="0" fontId="2" fillId="0" borderId="0" xfId="0" applyFont="1" applyAlignment="1" applyProtection="1">
      <alignment horizontal="right" vertical="center"/>
      <protection locked="0"/>
    </xf>
    <xf numFmtId="0" fontId="2" fillId="0" borderId="0" xfId="0" applyFont="1" applyBorder="1" applyAlignment="1" applyProtection="1">
      <alignment vertical="center" wrapText="1"/>
      <protection locked="0"/>
    </xf>
    <xf numFmtId="0" fontId="2" fillId="5" borderId="1" xfId="0" applyFont="1" applyFill="1" applyBorder="1" applyAlignment="1" applyProtection="1">
      <alignment vertical="center"/>
    </xf>
    <xf numFmtId="9" fontId="2" fillId="5" borderId="1" xfId="1" applyFont="1" applyFill="1" applyBorder="1" applyAlignment="1" applyProtection="1">
      <alignment vertical="center"/>
    </xf>
    <xf numFmtId="0" fontId="9" fillId="5" borderId="45" xfId="0" applyFont="1" applyFill="1" applyBorder="1" applyAlignment="1" applyProtection="1">
      <alignment horizontal="center" vertical="center"/>
    </xf>
    <xf numFmtId="9" fontId="2" fillId="5" borderId="1" xfId="0" applyNumberFormat="1" applyFont="1" applyFill="1" applyBorder="1" applyAlignment="1" applyProtection="1">
      <alignment vertical="center"/>
    </xf>
    <xf numFmtId="178" fontId="2" fillId="5" borderId="3" xfId="0" applyNumberFormat="1" applyFont="1" applyFill="1" applyBorder="1" applyAlignment="1" applyProtection="1">
      <alignment vertical="center"/>
    </xf>
    <xf numFmtId="176" fontId="14" fillId="5" borderId="3" xfId="0" applyNumberFormat="1" applyFont="1" applyFill="1" applyBorder="1" applyAlignment="1" applyProtection="1">
      <alignment horizontal="center" vertical="center"/>
    </xf>
    <xf numFmtId="0" fontId="5" fillId="0" borderId="1"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176" fontId="2" fillId="5" borderId="1" xfId="0" applyNumberFormat="1" applyFont="1" applyFill="1" applyBorder="1" applyAlignment="1" applyProtection="1">
      <alignment vertical="center"/>
    </xf>
    <xf numFmtId="177" fontId="2" fillId="5" borderId="1" xfId="0" applyNumberFormat="1" applyFont="1" applyFill="1" applyBorder="1" applyAlignment="1" applyProtection="1">
      <alignment vertical="center"/>
    </xf>
    <xf numFmtId="176" fontId="2" fillId="5" borderId="5" xfId="0" applyNumberFormat="1" applyFont="1" applyFill="1" applyBorder="1" applyAlignment="1" applyProtection="1">
      <alignment vertical="center"/>
    </xf>
    <xf numFmtId="176" fontId="16" fillId="5" borderId="20" xfId="0" applyNumberFormat="1" applyFont="1" applyFill="1" applyBorder="1" applyAlignment="1" applyProtection="1">
      <alignment vertical="center"/>
    </xf>
    <xf numFmtId="176" fontId="15" fillId="5" borderId="19" xfId="0" applyNumberFormat="1" applyFont="1" applyFill="1" applyBorder="1" applyAlignment="1" applyProtection="1">
      <alignment vertical="center"/>
    </xf>
    <xf numFmtId="176" fontId="15" fillId="5" borderId="18" xfId="0" applyNumberFormat="1" applyFont="1" applyFill="1" applyBorder="1" applyAlignment="1" applyProtection="1">
      <alignment vertical="center"/>
    </xf>
    <xf numFmtId="176" fontId="16" fillId="5" borderId="15" xfId="0" applyNumberFormat="1" applyFont="1" applyFill="1" applyBorder="1" applyAlignment="1" applyProtection="1">
      <alignment vertical="center"/>
    </xf>
    <xf numFmtId="176" fontId="16" fillId="5" borderId="18" xfId="0" applyNumberFormat="1" applyFont="1" applyFill="1" applyBorder="1" applyAlignment="1" applyProtection="1">
      <alignment vertical="center"/>
    </xf>
    <xf numFmtId="0" fontId="2" fillId="0" borderId="0" xfId="0" applyFont="1" applyAlignment="1" applyProtection="1">
      <alignment vertical="center"/>
    </xf>
    <xf numFmtId="0" fontId="10" fillId="6" borderId="22" xfId="0" applyFont="1" applyFill="1" applyBorder="1" applyAlignment="1" applyProtection="1">
      <alignment horizontal="center" vertical="center" wrapText="1" readingOrder="1"/>
    </xf>
    <xf numFmtId="0" fontId="11" fillId="0" borderId="23" xfId="0" applyFont="1" applyBorder="1" applyAlignment="1" applyProtection="1">
      <alignment horizontal="left" vertical="center" wrapText="1" readingOrder="1"/>
    </xf>
    <xf numFmtId="0" fontId="10" fillId="0" borderId="24" xfId="0" applyFont="1" applyBorder="1" applyAlignment="1" applyProtection="1">
      <alignment horizontal="left" vertical="center" wrapText="1" readingOrder="1"/>
    </xf>
    <xf numFmtId="0" fontId="10" fillId="0" borderId="0" xfId="0" applyFont="1" applyBorder="1" applyAlignment="1" applyProtection="1">
      <alignment horizontal="left" vertical="center" wrapText="1" readingOrder="1"/>
    </xf>
    <xf numFmtId="0" fontId="2" fillId="0" borderId="31" xfId="0" applyFont="1" applyBorder="1" applyAlignment="1" applyProtection="1">
      <alignment horizontal="center" vertical="center"/>
    </xf>
    <xf numFmtId="0" fontId="10" fillId="6" borderId="25" xfId="0" applyFont="1" applyFill="1" applyBorder="1" applyAlignment="1" applyProtection="1">
      <alignment horizontal="center" vertical="center" wrapText="1" readingOrder="1"/>
    </xf>
    <xf numFmtId="0" fontId="11" fillId="0" borderId="26" xfId="0" applyFont="1" applyBorder="1" applyAlignment="1" applyProtection="1">
      <alignment horizontal="left" vertical="center" wrapText="1" readingOrder="1"/>
    </xf>
    <xf numFmtId="0" fontId="10" fillId="0" borderId="27" xfId="0" applyFont="1" applyBorder="1" applyAlignment="1" applyProtection="1">
      <alignment horizontal="left" vertical="center" wrapText="1" readingOrder="1"/>
    </xf>
    <xf numFmtId="0" fontId="2" fillId="0" borderId="34" xfId="0" applyFont="1" applyBorder="1" applyAlignment="1" applyProtection="1">
      <alignment horizontal="center" vertical="center"/>
    </xf>
    <xf numFmtId="0" fontId="10" fillId="0" borderId="26" xfId="0" applyFont="1" applyBorder="1" applyAlignment="1" applyProtection="1">
      <alignment horizontal="left" vertical="center" wrapText="1" readingOrder="1"/>
    </xf>
    <xf numFmtId="0" fontId="10" fillId="6" borderId="28" xfId="0" applyFont="1" applyFill="1" applyBorder="1" applyAlignment="1" applyProtection="1">
      <alignment horizontal="center" vertical="center" wrapText="1" readingOrder="1"/>
    </xf>
    <xf numFmtId="0" fontId="10" fillId="0" borderId="29" xfId="0" applyFont="1" applyBorder="1" applyAlignment="1" applyProtection="1">
      <alignment horizontal="left" vertical="center" wrapText="1" readingOrder="1"/>
    </xf>
    <xf numFmtId="0" fontId="10" fillId="0" borderId="30" xfId="0" applyFont="1" applyBorder="1" applyAlignment="1" applyProtection="1">
      <alignment horizontal="left" vertical="center" wrapText="1" readingOrder="1"/>
    </xf>
    <xf numFmtId="0" fontId="2" fillId="0" borderId="36" xfId="0" applyFont="1" applyBorder="1" applyAlignment="1" applyProtection="1">
      <alignment horizontal="center" vertical="center"/>
    </xf>
    <xf numFmtId="0" fontId="2" fillId="4" borderId="31" xfId="0" applyFont="1" applyFill="1" applyBorder="1" applyAlignment="1" applyProtection="1">
      <alignment horizontal="center" vertical="center"/>
    </xf>
    <xf numFmtId="0" fontId="2" fillId="4" borderId="32" xfId="0" applyFont="1" applyFill="1" applyBorder="1" applyAlignment="1" applyProtection="1">
      <alignment horizontal="center" vertical="center"/>
    </xf>
    <xf numFmtId="0" fontId="2" fillId="4" borderId="33" xfId="0" applyFont="1" applyFill="1" applyBorder="1" applyAlignment="1" applyProtection="1">
      <alignment horizontal="center" vertical="center"/>
    </xf>
    <xf numFmtId="0" fontId="2" fillId="0" borderId="37"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4" borderId="1" xfId="0" applyFont="1" applyFill="1" applyBorder="1" applyAlignment="1" applyProtection="1">
      <alignment horizontal="center" vertical="center"/>
    </xf>
    <xf numFmtId="0" fontId="2" fillId="4" borderId="35" xfId="0"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9" fillId="0" borderId="1" xfId="0" applyFont="1" applyBorder="1" applyAlignment="1" applyProtection="1">
      <alignment horizontal="center" vertical="center"/>
    </xf>
    <xf numFmtId="0" fontId="13" fillId="0" borderId="35" xfId="0" applyFont="1" applyBorder="1" applyAlignment="1" applyProtection="1">
      <alignment horizontal="center" vertical="center"/>
    </xf>
    <xf numFmtId="0" fontId="2" fillId="4" borderId="37" xfId="0" applyFont="1" applyFill="1" applyBorder="1" applyAlignment="1" applyProtection="1">
      <alignment horizontal="center" vertical="center"/>
    </xf>
    <xf numFmtId="0" fontId="9" fillId="0" borderId="37" xfId="0" applyFont="1" applyBorder="1" applyAlignment="1" applyProtection="1">
      <alignment horizontal="center" vertical="center"/>
    </xf>
    <xf numFmtId="0" fontId="13" fillId="0" borderId="37" xfId="0" applyFont="1" applyBorder="1" applyAlignment="1" applyProtection="1">
      <alignment horizontal="center" vertical="center"/>
    </xf>
    <xf numFmtId="0" fontId="12" fillId="0" borderId="38" xfId="0" applyFont="1" applyBorder="1" applyAlignment="1" applyProtection="1">
      <alignment horizontal="center" vertical="center"/>
    </xf>
    <xf numFmtId="0" fontId="2" fillId="0" borderId="1" xfId="0" applyFont="1" applyFill="1" applyBorder="1" applyAlignment="1" applyProtection="1">
      <alignment horizontal="center" vertical="center"/>
    </xf>
    <xf numFmtId="0" fontId="2" fillId="4" borderId="55" xfId="0" applyFont="1" applyFill="1" applyBorder="1" applyAlignment="1" applyProtection="1">
      <alignment horizontal="center" vertical="center" textRotation="255" wrapText="1"/>
    </xf>
    <xf numFmtId="0" fontId="2" fillId="4" borderId="56" xfId="0" applyFont="1" applyFill="1" applyBorder="1" applyAlignment="1" applyProtection="1">
      <alignment horizontal="center" vertical="center" textRotation="255" wrapText="1"/>
    </xf>
    <xf numFmtId="0" fontId="8" fillId="0" borderId="57" xfId="0" applyFont="1" applyBorder="1" applyAlignment="1" applyProtection="1">
      <alignment horizontal="center" vertical="center"/>
      <protection locked="0"/>
    </xf>
    <xf numFmtId="0" fontId="8" fillId="0" borderId="58"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60" xfId="0" applyFont="1" applyBorder="1" applyAlignment="1" applyProtection="1">
      <alignment horizontal="center" vertical="center"/>
      <protection locked="0"/>
    </xf>
    <xf numFmtId="0" fontId="8" fillId="2" borderId="58" xfId="0" applyFont="1" applyFill="1" applyBorder="1" applyAlignment="1" applyProtection="1">
      <alignment horizontal="center" vertical="center"/>
      <protection locked="0"/>
    </xf>
    <xf numFmtId="0" fontId="8" fillId="2" borderId="59" xfId="0" applyFont="1" applyFill="1" applyBorder="1" applyAlignment="1" applyProtection="1">
      <alignment horizontal="center" vertical="center"/>
      <protection locked="0"/>
    </xf>
    <xf numFmtId="0" fontId="8" fillId="2" borderId="60" xfId="0" applyFont="1" applyFill="1" applyBorder="1" applyAlignment="1" applyProtection="1">
      <alignment horizontal="center" vertical="center"/>
      <protection locked="0"/>
    </xf>
    <xf numFmtId="0" fontId="8" fillId="2" borderId="61" xfId="0" applyFont="1" applyFill="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2" fillId="0" borderId="14" xfId="0" applyFont="1" applyBorder="1" applyAlignment="1" applyProtection="1">
      <alignment vertical="center" wrapText="1"/>
      <protection locked="0"/>
    </xf>
    <xf numFmtId="0" fontId="15" fillId="0" borderId="0"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3"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16" fillId="0" borderId="0" xfId="0" applyFont="1" applyAlignment="1" applyProtection="1">
      <alignment horizontal="left" vertical="center"/>
      <protection locked="0"/>
    </xf>
    <xf numFmtId="0" fontId="2" fillId="4" borderId="39" xfId="0" applyFont="1" applyFill="1" applyBorder="1" applyAlignment="1" applyProtection="1">
      <alignment horizontal="center" vertical="center"/>
    </xf>
    <xf numFmtId="0" fontId="2" fillId="4" borderId="40" xfId="0" applyFont="1" applyFill="1" applyBorder="1" applyAlignment="1" applyProtection="1">
      <alignment horizontal="center" vertical="center"/>
    </xf>
    <xf numFmtId="0" fontId="2" fillId="4" borderId="41" xfId="0" applyFont="1" applyFill="1" applyBorder="1" applyAlignment="1" applyProtection="1">
      <alignment horizontal="center" vertical="center"/>
    </xf>
    <xf numFmtId="0" fontId="2" fillId="4" borderId="42" xfId="0" applyFont="1" applyFill="1" applyBorder="1" applyAlignment="1" applyProtection="1">
      <alignment horizontal="center" vertical="center"/>
    </xf>
    <xf numFmtId="0" fontId="5" fillId="0" borderId="0" xfId="0" applyFont="1" applyAlignment="1" applyProtection="1">
      <alignment horizontal="center" vertical="center"/>
      <protection locked="0"/>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6" xfId="0" applyFont="1" applyBorder="1" applyAlignment="1" applyProtection="1">
      <alignment horizontal="center" vertical="center"/>
    </xf>
    <xf numFmtId="0" fontId="18" fillId="2" borderId="10" xfId="0" applyFont="1" applyFill="1" applyBorder="1" applyAlignment="1" applyProtection="1">
      <alignment horizontal="left" vertical="top" wrapText="1"/>
      <protection locked="0"/>
    </xf>
    <xf numFmtId="0" fontId="18" fillId="2" borderId="14" xfId="0" applyFont="1" applyFill="1" applyBorder="1" applyAlignment="1" applyProtection="1">
      <alignment horizontal="left" vertical="top"/>
      <protection locked="0"/>
    </xf>
    <xf numFmtId="0" fontId="18" fillId="2" borderId="16" xfId="0" applyFont="1" applyFill="1" applyBorder="1" applyAlignment="1" applyProtection="1">
      <alignment horizontal="left" vertical="top"/>
      <protection locked="0"/>
    </xf>
    <xf numFmtId="0" fontId="18" fillId="2" borderId="11" xfId="0" applyFont="1" applyFill="1" applyBorder="1" applyAlignment="1" applyProtection="1">
      <alignment horizontal="left" vertical="top"/>
      <protection locked="0"/>
    </xf>
    <xf numFmtId="0" fontId="18" fillId="2" borderId="0" xfId="0" applyFont="1" applyFill="1" applyBorder="1" applyAlignment="1" applyProtection="1">
      <alignment horizontal="left" vertical="top"/>
      <protection locked="0"/>
    </xf>
    <xf numFmtId="0" fontId="18" fillId="2" borderId="21" xfId="0" applyFont="1" applyFill="1" applyBorder="1" applyAlignment="1" applyProtection="1">
      <alignment horizontal="left" vertical="top"/>
      <protection locked="0"/>
    </xf>
    <xf numFmtId="0" fontId="18" fillId="2" borderId="12" xfId="0" applyFont="1" applyFill="1" applyBorder="1" applyAlignment="1" applyProtection="1">
      <alignment horizontal="left" vertical="top"/>
      <protection locked="0"/>
    </xf>
    <xf numFmtId="0" fontId="18" fillId="2" borderId="17" xfId="0" applyFont="1" applyFill="1" applyBorder="1" applyAlignment="1" applyProtection="1">
      <alignment horizontal="left" vertical="top"/>
      <protection locked="0"/>
    </xf>
    <xf numFmtId="0" fontId="18" fillId="2" borderId="13" xfId="0" applyFont="1" applyFill="1" applyBorder="1" applyAlignment="1" applyProtection="1">
      <alignment horizontal="left" vertical="top"/>
      <protection locked="0"/>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6" xfId="0" applyFont="1" applyBorder="1" applyAlignment="1" applyProtection="1">
      <alignment horizontal="center" vertical="center"/>
    </xf>
    <xf numFmtId="0" fontId="15" fillId="0" borderId="0" xfId="0" applyFont="1" applyAlignment="1" applyProtection="1">
      <alignment horizontal="left" vertical="center"/>
      <protection locked="0"/>
    </xf>
    <xf numFmtId="0" fontId="5" fillId="0" borderId="4"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xf>
    <xf numFmtId="0" fontId="2"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6" xfId="0" applyFont="1" applyBorder="1" applyAlignment="1" applyProtection="1">
      <alignment horizontal="center" vertical="center"/>
    </xf>
    <xf numFmtId="0" fontId="2" fillId="4" borderId="46" xfId="0" applyFont="1" applyFill="1" applyBorder="1" applyAlignment="1" applyProtection="1">
      <alignment horizontal="center" vertical="center"/>
    </xf>
    <xf numFmtId="0" fontId="2" fillId="4" borderId="47" xfId="0" applyFont="1" applyFill="1" applyBorder="1" applyAlignment="1" applyProtection="1">
      <alignment horizontal="center" vertical="center"/>
    </xf>
    <xf numFmtId="0" fontId="2" fillId="4" borderId="48" xfId="0" applyFont="1" applyFill="1" applyBorder="1" applyAlignment="1" applyProtection="1">
      <alignment horizontal="center" vertical="center"/>
    </xf>
    <xf numFmtId="0" fontId="2" fillId="0" borderId="49" xfId="0" applyFont="1" applyBorder="1" applyAlignment="1" applyProtection="1">
      <alignment horizontal="center" vertical="center"/>
    </xf>
    <xf numFmtId="0" fontId="2" fillId="0" borderId="50" xfId="0" applyFont="1" applyBorder="1" applyAlignment="1" applyProtection="1">
      <alignment horizontal="center" vertical="center"/>
    </xf>
    <xf numFmtId="0" fontId="2" fillId="0" borderId="46" xfId="0" applyFont="1" applyBorder="1" applyAlignment="1" applyProtection="1">
      <alignment horizontal="left" vertical="center"/>
    </xf>
    <xf numFmtId="0" fontId="2" fillId="0" borderId="47" xfId="0" applyFont="1" applyBorder="1" applyAlignment="1" applyProtection="1">
      <alignment horizontal="left" vertical="center"/>
    </xf>
    <xf numFmtId="0" fontId="2" fillId="0" borderId="48"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51" xfId="0" applyFont="1" applyBorder="1" applyAlignment="1" applyProtection="1">
      <alignment horizontal="left" vertical="center"/>
    </xf>
    <xf numFmtId="0" fontId="2" fillId="0" borderId="52" xfId="0" applyFont="1" applyBorder="1" applyAlignment="1" applyProtection="1">
      <alignment horizontal="left" vertical="center"/>
    </xf>
    <xf numFmtId="0" fontId="2" fillId="0" borderId="53" xfId="0" applyFont="1" applyBorder="1" applyAlignment="1" applyProtection="1">
      <alignment horizontal="left" vertical="center"/>
    </xf>
    <xf numFmtId="0" fontId="2" fillId="0" borderId="54" xfId="0" applyFont="1" applyBorder="1" applyAlignment="1" applyProtection="1">
      <alignment horizontal="left" vertical="center"/>
    </xf>
    <xf numFmtId="0" fontId="15" fillId="0" borderId="21" xfId="0" applyFont="1" applyBorder="1" applyAlignment="1" applyProtection="1">
      <alignment horizontal="left" vertical="center"/>
      <protection locked="0"/>
    </xf>
    <xf numFmtId="31" fontId="2" fillId="2" borderId="4" xfId="0" applyNumberFormat="1" applyFont="1" applyFill="1" applyBorder="1" applyAlignment="1" applyProtection="1">
      <alignment horizontal="center" vertical="center"/>
      <protection locked="0"/>
    </xf>
    <xf numFmtId="0" fontId="5" fillId="0" borderId="9" xfId="0" applyFont="1" applyBorder="1" applyAlignment="1" applyProtection="1">
      <alignment horizontal="center" vertical="center" wrapText="1"/>
    </xf>
  </cellXfs>
  <cellStyles count="3">
    <cellStyle name="パーセント" xfId="1" builtinId="5"/>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277090</xdr:colOff>
      <xdr:row>81</xdr:row>
      <xdr:rowOff>190499</xdr:rowOff>
    </xdr:from>
    <xdr:to>
      <xdr:col>14</xdr:col>
      <xdr:colOff>928686</xdr:colOff>
      <xdr:row>84</xdr:row>
      <xdr:rowOff>166688</xdr:rowOff>
    </xdr:to>
    <xdr:sp macro="" textlink="">
      <xdr:nvSpPr>
        <xdr:cNvPr id="3" name="正方形/長方形 2">
          <a:extLst>
            <a:ext uri="{FF2B5EF4-FFF2-40B4-BE49-F238E27FC236}">
              <a16:creationId xmlns:a16="http://schemas.microsoft.com/office/drawing/2014/main" id="{04672A32-8C4E-4CE7-A43D-21A5CBB11182}"/>
            </a:ext>
          </a:extLst>
        </xdr:cNvPr>
        <xdr:cNvSpPr/>
      </xdr:nvSpPr>
      <xdr:spPr>
        <a:xfrm>
          <a:off x="277090" y="26408062"/>
          <a:ext cx="21820909" cy="9048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b="1"/>
            <a:t>〇このシートは、</a:t>
          </a:r>
          <a:r>
            <a:rPr kumimoji="1" lang="ja-JP" altLang="en-US" sz="1800" b="1" u="sng"/>
            <a:t>建築物の木材利用に関する評価並びに木材利用優良建築物の表彰及び当該建築物に係る計画であることの確認に関する要綱</a:t>
          </a:r>
          <a:r>
            <a:rPr kumimoji="1" lang="ja-JP" altLang="en-US" sz="1800" b="1"/>
            <a:t> 第３条に規定する建築物の木材利用の評価のため使用するものです。</a:t>
          </a:r>
          <a:endParaRPr kumimoji="1" lang="en-US" altLang="ja-JP" sz="1800" b="1"/>
        </a:p>
        <a:p>
          <a:pPr algn="l"/>
          <a:r>
            <a:rPr kumimoji="1" lang="ja-JP" altLang="en-US" sz="1800" b="1"/>
            <a:t>○なお、この入力シートにおける炭素貯蔵量の算定は、林野庁「建築物に利用した木材に係る炭素貯蔵量の表示に関するガイドライン（令和３年</a:t>
          </a:r>
          <a:r>
            <a:rPr kumimoji="1" lang="en-US" altLang="ja-JP" sz="1800" b="1"/>
            <a:t>10</a:t>
          </a:r>
          <a:r>
            <a:rPr kumimoji="1" lang="ja-JP" altLang="en-US" sz="1800" b="1"/>
            <a:t>月）」の計算方法によります</a:t>
          </a:r>
          <a:r>
            <a:rPr kumimoji="1" lang="ja-JP" altLang="en-US" sz="1600" b="1"/>
            <a:t>。</a:t>
          </a:r>
          <a:endParaRPr kumimoji="1" lang="en-US" altLang="ja-JP" sz="1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1</xdr:row>
      <xdr:rowOff>0</xdr:rowOff>
    </xdr:from>
    <xdr:to>
      <xdr:col>22</xdr:col>
      <xdr:colOff>79170</xdr:colOff>
      <xdr:row>6</xdr:row>
      <xdr:rowOff>190501</xdr:rowOff>
    </xdr:to>
    <xdr:sp macro="" textlink="">
      <xdr:nvSpPr>
        <xdr:cNvPr id="2" name="正方形/長方形 1">
          <a:extLst>
            <a:ext uri="{FF2B5EF4-FFF2-40B4-BE49-F238E27FC236}">
              <a16:creationId xmlns:a16="http://schemas.microsoft.com/office/drawing/2014/main" id="{74EB2004-30AD-4E82-8CA4-0CBBB042CAA6}"/>
            </a:ext>
          </a:extLst>
        </xdr:cNvPr>
        <xdr:cNvSpPr/>
      </xdr:nvSpPr>
      <xdr:spPr>
        <a:xfrm>
          <a:off x="15032182" y="242455"/>
          <a:ext cx="6313715" cy="171450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表の「引用元」は下記の記号と対応しています。</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引用元</a:t>
          </a:r>
          <a:r>
            <a:rPr kumimoji="1" lang="en-US" altLang="ja-JP" sz="1200">
              <a:solidFill>
                <a:sysClr val="windowText" lastClr="000000"/>
              </a:solidFill>
            </a:rPr>
            <a:t>】</a:t>
          </a:r>
        </a:p>
        <a:p>
          <a:pPr algn="l"/>
          <a:r>
            <a:rPr kumimoji="1" lang="ja-JP" altLang="en-US" sz="1200">
              <a:solidFill>
                <a:sysClr val="windowText" lastClr="000000"/>
              </a:solidFill>
            </a:rPr>
            <a:t>①　村田誠四郎（</a:t>
          </a:r>
          <a:r>
            <a:rPr kumimoji="1" lang="en-US" altLang="ja-JP" sz="1200">
              <a:solidFill>
                <a:sysClr val="windowText" lastClr="000000"/>
              </a:solidFill>
            </a:rPr>
            <a:t>2004</a:t>
          </a:r>
          <a:r>
            <a:rPr kumimoji="1" lang="ja-JP" altLang="en-US" sz="1200">
              <a:solidFill>
                <a:sysClr val="windowText" lastClr="000000"/>
              </a:solidFill>
            </a:rPr>
            <a:t>）木材工業ハンドブック改訂４版</a:t>
          </a:r>
          <a:r>
            <a:rPr kumimoji="1" lang="en-US" altLang="ja-JP" sz="1200">
              <a:solidFill>
                <a:sysClr val="windowText" lastClr="000000"/>
              </a:solidFill>
            </a:rPr>
            <a:t>.</a:t>
          </a:r>
          <a:r>
            <a:rPr kumimoji="1" lang="ja-JP" altLang="en-US" sz="1200" baseline="0">
              <a:solidFill>
                <a:sysClr val="windowText" lastClr="000000"/>
              </a:solidFill>
            </a:rPr>
            <a:t> </a:t>
          </a:r>
          <a:r>
            <a:rPr kumimoji="1" lang="ja-JP" altLang="en-US" sz="1200">
              <a:solidFill>
                <a:sysClr val="windowText" lastClr="000000"/>
              </a:solidFill>
            </a:rPr>
            <a:t>丸善株式会社</a:t>
          </a:r>
          <a:r>
            <a:rPr kumimoji="1" lang="en-US" altLang="ja-JP" sz="1200">
              <a:solidFill>
                <a:sysClr val="windowText" lastClr="000000"/>
              </a:solidFill>
            </a:rPr>
            <a:t>.</a:t>
          </a:r>
        </a:p>
        <a:p>
          <a:pPr algn="l"/>
          <a:r>
            <a:rPr kumimoji="1" lang="ja-JP" altLang="en-US" sz="1200">
              <a:solidFill>
                <a:sysClr val="windowText" lastClr="000000"/>
              </a:solidFill>
            </a:rPr>
            <a:t>②　真柴孝次（</a:t>
          </a:r>
          <a:r>
            <a:rPr kumimoji="1" lang="en-US" altLang="ja-JP" sz="1200">
              <a:solidFill>
                <a:sysClr val="windowText" lastClr="000000"/>
              </a:solidFill>
            </a:rPr>
            <a:t>1998</a:t>
          </a:r>
          <a:r>
            <a:rPr kumimoji="1" lang="ja-JP" altLang="en-US" sz="1200">
              <a:solidFill>
                <a:sysClr val="windowText" lastClr="000000"/>
              </a:solidFill>
            </a:rPr>
            <a:t>）林業技術ハンドブック</a:t>
          </a:r>
          <a:r>
            <a:rPr kumimoji="1" lang="en-US" altLang="ja-JP" sz="1200">
              <a:solidFill>
                <a:sysClr val="windowText" lastClr="000000"/>
              </a:solidFill>
            </a:rPr>
            <a:t>.</a:t>
          </a:r>
          <a:r>
            <a:rPr kumimoji="1" lang="ja-JP" altLang="en-US" sz="1200" baseline="0">
              <a:solidFill>
                <a:sysClr val="windowText" lastClr="000000"/>
              </a:solidFill>
            </a:rPr>
            <a:t> </a:t>
          </a:r>
          <a:r>
            <a:rPr kumimoji="1" lang="ja-JP" altLang="en-US" sz="1200">
              <a:solidFill>
                <a:sysClr val="windowText" lastClr="000000"/>
              </a:solidFill>
            </a:rPr>
            <a:t>社団法人全国林業改良普及協会</a:t>
          </a:r>
          <a:r>
            <a:rPr kumimoji="1" lang="en-US" altLang="ja-JP" sz="1200">
              <a:solidFill>
                <a:sysClr val="windowText" lastClr="000000"/>
              </a:solidFill>
            </a:rPr>
            <a:t>.</a:t>
          </a:r>
        </a:p>
        <a:p>
          <a:pPr algn="l"/>
          <a:r>
            <a:rPr kumimoji="1" lang="ja-JP" altLang="en-US" sz="1200">
              <a:solidFill>
                <a:sysClr val="windowText" lastClr="000000"/>
              </a:solidFill>
            </a:rPr>
            <a:t>③　貴島恒夫ら（</a:t>
          </a:r>
          <a:r>
            <a:rPr kumimoji="1" lang="en-US" altLang="ja-JP" sz="1200">
              <a:solidFill>
                <a:sysClr val="windowText" lastClr="000000"/>
              </a:solidFill>
            </a:rPr>
            <a:t>1977</a:t>
          </a:r>
          <a:r>
            <a:rPr kumimoji="1" lang="ja-JP" altLang="en-US" sz="1200">
              <a:solidFill>
                <a:sysClr val="windowText" lastClr="000000"/>
              </a:solidFill>
            </a:rPr>
            <a:t>）原色木材大図鑑</a:t>
          </a:r>
          <a:r>
            <a:rPr kumimoji="1" lang="en-US" altLang="ja-JP" sz="1200">
              <a:solidFill>
                <a:sysClr val="windowText" lastClr="000000"/>
              </a:solidFill>
            </a:rPr>
            <a:t>.</a:t>
          </a:r>
          <a:r>
            <a:rPr kumimoji="1" lang="ja-JP" altLang="en-US" sz="1200" baseline="0">
              <a:solidFill>
                <a:sysClr val="windowText" lastClr="000000"/>
              </a:solidFill>
            </a:rPr>
            <a:t> </a:t>
          </a:r>
          <a:r>
            <a:rPr kumimoji="1" lang="ja-JP" altLang="en-US" sz="1200">
              <a:solidFill>
                <a:sysClr val="windowText" lastClr="000000"/>
              </a:solidFill>
            </a:rPr>
            <a:t>保育社</a:t>
          </a:r>
          <a:r>
            <a:rPr kumimoji="1" lang="en-US" altLang="ja-JP" sz="1200">
              <a:solidFill>
                <a:sysClr val="windowText" lastClr="000000"/>
              </a:solidFill>
            </a:rPr>
            <a:t>.</a:t>
          </a:r>
        </a:p>
        <a:p>
          <a:pPr algn="l"/>
          <a:r>
            <a:rPr kumimoji="1" lang="ja-JP" altLang="en-US" sz="1200">
              <a:solidFill>
                <a:sysClr val="windowText" lastClr="000000"/>
              </a:solidFill>
            </a:rPr>
            <a:t>④　須藤彰司（</a:t>
          </a:r>
          <a:r>
            <a:rPr kumimoji="1" lang="en-US" altLang="ja-JP" sz="1200">
              <a:solidFill>
                <a:sysClr val="windowText" lastClr="000000"/>
              </a:solidFill>
            </a:rPr>
            <a:t>1998</a:t>
          </a:r>
          <a:r>
            <a:rPr kumimoji="1" lang="ja-JP" altLang="en-US" sz="1200">
              <a:solidFill>
                <a:sysClr val="windowText" lastClr="000000"/>
              </a:solidFill>
            </a:rPr>
            <a:t>）カラーで見る世界の木材</a:t>
          </a:r>
          <a:r>
            <a:rPr kumimoji="1" lang="en-US" altLang="ja-JP" sz="1200">
              <a:solidFill>
                <a:sysClr val="windowText" lastClr="000000"/>
              </a:solidFill>
            </a:rPr>
            <a:t>200</a:t>
          </a:r>
          <a:r>
            <a:rPr kumimoji="1" lang="ja-JP" altLang="en-US" sz="1200">
              <a:solidFill>
                <a:sysClr val="windowText" lastClr="000000"/>
              </a:solidFill>
            </a:rPr>
            <a:t>種</a:t>
          </a:r>
          <a:r>
            <a:rPr kumimoji="1" lang="en-US" altLang="ja-JP" sz="1200">
              <a:solidFill>
                <a:sysClr val="windowText" lastClr="000000"/>
              </a:solidFill>
            </a:rPr>
            <a:t>. </a:t>
          </a:r>
          <a:r>
            <a:rPr kumimoji="1" lang="ja-JP" altLang="en-US" sz="1200">
              <a:solidFill>
                <a:sysClr val="windowText" lastClr="000000"/>
              </a:solidFill>
            </a:rPr>
            <a:t>産調出版</a:t>
          </a:r>
          <a:r>
            <a:rPr kumimoji="1" lang="en-US" altLang="ja-JP" sz="1200">
              <a:solidFill>
                <a:sysClr val="windowText" lastClr="000000"/>
              </a:solidFill>
            </a:rPr>
            <a:t>.</a:t>
          </a: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B1:T107"/>
  <sheetViews>
    <sheetView tabSelected="1" topLeftCell="A51" zoomScale="40" zoomScaleNormal="40" zoomScaleSheetLayoutView="70" workbookViewId="0">
      <selection activeCell="I87" sqref="I87"/>
    </sheetView>
  </sheetViews>
  <sheetFormatPr defaultColWidth="9" defaultRowHeight="24.95" customHeight="1"/>
  <cols>
    <col min="1" max="1" width="4" style="26" customWidth="1"/>
    <col min="2" max="2" width="9" style="26"/>
    <col min="3" max="3" width="31.25" style="26" customWidth="1"/>
    <col min="4" max="4" width="32.875" style="26" customWidth="1"/>
    <col min="5" max="5" width="14.875" style="26" customWidth="1"/>
    <col min="6" max="15" width="20.625" style="26" customWidth="1"/>
    <col min="16" max="16" width="25.5" style="26" customWidth="1"/>
    <col min="17" max="17" width="16.875" style="26" customWidth="1"/>
    <col min="18" max="19" width="26.5" style="26" customWidth="1"/>
    <col min="20" max="21" width="20.625" style="26" customWidth="1"/>
    <col min="22" max="16384" width="9" style="26"/>
  </cols>
  <sheetData>
    <row r="1" spans="2:20" ht="54.75" customHeight="1">
      <c r="B1" s="125" t="s">
        <v>247</v>
      </c>
      <c r="C1" s="125"/>
      <c r="D1" s="125"/>
      <c r="E1" s="25"/>
    </row>
    <row r="2" spans="2:20" ht="24.95" customHeight="1">
      <c r="B2" s="146" t="s">
        <v>183</v>
      </c>
      <c r="C2" s="146"/>
      <c r="D2" s="146"/>
      <c r="E2" s="146"/>
      <c r="F2" s="146"/>
      <c r="G2" s="146"/>
      <c r="H2" s="146"/>
      <c r="I2" s="146"/>
      <c r="J2" s="146"/>
      <c r="K2" s="146"/>
      <c r="L2" s="146"/>
      <c r="M2" s="146"/>
      <c r="N2" s="146"/>
      <c r="O2" s="146"/>
      <c r="P2" s="146"/>
    </row>
    <row r="3" spans="2:20" ht="24.95" customHeight="1">
      <c r="B3" s="146"/>
      <c r="C3" s="146"/>
      <c r="D3" s="146"/>
      <c r="E3" s="146"/>
      <c r="F3" s="146"/>
      <c r="G3" s="146"/>
      <c r="H3" s="146"/>
      <c r="I3" s="146"/>
      <c r="J3" s="146"/>
      <c r="K3" s="146"/>
      <c r="L3" s="146"/>
      <c r="M3" s="146"/>
      <c r="N3" s="146"/>
      <c r="O3" s="146"/>
      <c r="P3" s="146"/>
    </row>
    <row r="5" spans="2:20" ht="24.95" customHeight="1">
      <c r="B5" s="147" t="s">
        <v>26</v>
      </c>
      <c r="C5" s="148"/>
      <c r="D5" s="174"/>
      <c r="E5" s="150"/>
      <c r="F5" s="150"/>
      <c r="G5" s="151"/>
      <c r="H5" s="147" t="s">
        <v>27</v>
      </c>
      <c r="I5" s="148"/>
      <c r="J5" s="149"/>
      <c r="K5" s="150"/>
      <c r="L5" s="150"/>
      <c r="M5" s="151"/>
    </row>
    <row r="6" spans="2:20" ht="24.95" customHeight="1" thickBot="1">
      <c r="B6" s="147" t="s">
        <v>177</v>
      </c>
      <c r="C6" s="148"/>
      <c r="D6" s="149"/>
      <c r="E6" s="150"/>
      <c r="F6" s="151"/>
      <c r="G6" s="147" t="s">
        <v>163</v>
      </c>
      <c r="H6" s="148"/>
      <c r="I6" s="27"/>
      <c r="J6" s="26" t="s">
        <v>164</v>
      </c>
      <c r="K6" s="147" t="s">
        <v>184</v>
      </c>
      <c r="L6" s="148"/>
      <c r="M6" s="55">
        <f>IFERROR(IF(I6="",0,O56/I6),"")</f>
        <v>0</v>
      </c>
      <c r="N6" s="26" t="s">
        <v>230</v>
      </c>
    </row>
    <row r="7" spans="2:20" ht="24.95" customHeight="1">
      <c r="B7" s="111" t="s">
        <v>241</v>
      </c>
      <c r="C7" s="112"/>
      <c r="D7" s="51">
        <f>IFERROR(G56,"")</f>
        <v>0</v>
      </c>
      <c r="E7" s="26" t="s">
        <v>178</v>
      </c>
      <c r="G7" s="111" t="s">
        <v>243</v>
      </c>
      <c r="H7" s="112"/>
      <c r="I7" s="51">
        <f>IFERROR((G56+J56),"")</f>
        <v>0</v>
      </c>
      <c r="J7" s="26" t="s">
        <v>178</v>
      </c>
      <c r="K7" s="111" t="s">
        <v>242</v>
      </c>
      <c r="L7" s="112"/>
      <c r="M7" s="51">
        <f>IFERROR(M56,"")</f>
        <v>0</v>
      </c>
      <c r="N7" s="26" t="s">
        <v>178</v>
      </c>
      <c r="O7" s="99" t="s">
        <v>244</v>
      </c>
      <c r="P7" s="100"/>
      <c r="Q7" s="100"/>
      <c r="R7" s="103" t="s">
        <v>245</v>
      </c>
      <c r="S7" s="104"/>
    </row>
    <row r="8" spans="2:20" ht="24.95" customHeight="1" thickBot="1">
      <c r="B8" s="112"/>
      <c r="C8" s="112"/>
      <c r="D8" s="52">
        <f>IFERROR(IF(I7=0,0,D7/I7),"")</f>
        <v>0</v>
      </c>
      <c r="G8" s="112"/>
      <c r="H8" s="112"/>
      <c r="I8" s="54">
        <f>IFERROR(IF(I7=0,0,I7/O56),"")</f>
        <v>0</v>
      </c>
      <c r="K8" s="112"/>
      <c r="L8" s="112"/>
      <c r="M8" s="54">
        <f>IFERROR(IF(M7=0,0,M7/O56),"")</f>
        <v>0</v>
      </c>
      <c r="O8" s="101"/>
      <c r="P8" s="102"/>
      <c r="Q8" s="102"/>
      <c r="R8" s="105"/>
      <c r="S8" s="106"/>
    </row>
    <row r="9" spans="2:20" ht="24.95" customHeight="1" thickBot="1">
      <c r="F9" s="28"/>
    </row>
    <row r="10" spans="2:20" ht="42" customHeight="1" thickBot="1">
      <c r="B10" s="107" t="s">
        <v>179</v>
      </c>
      <c r="C10" s="108"/>
      <c r="D10" s="53" t="str">
        <f>IFERROR(IF(M6="","",IF(M6&gt;=0.1,"レベル４",IF(M6&gt;=0.05,"レベル３",IF(M6&gt;=0.01,"レベル２",IF(M6&gt;=0.002,"レベル１","ー"))))),"")</f>
        <v>ー</v>
      </c>
      <c r="G10" s="107" t="s">
        <v>189</v>
      </c>
      <c r="H10" s="108"/>
      <c r="I10" s="53" t="str">
        <f>IFERROR(IF((COUNTIF((B59:N81),"該当する"))+(IF(I8&gt;=0.9,1,0))+(IF(D8&gt;=0.5,1,0))=5,"レベルⅣ",IF((COUNTIF((B59:N81),"該当する")+(IF(I8&gt;=0.9,1,0))+(IF(D8&gt;=0.5,1,0)))=4,"レベルⅢ",IF((COUNTIF((B59:N81),"該当する")+(IF(I8&gt;=0.9,1,0))+(IF(D8&gt;=0.5,1,0)))=3,"レベルⅡ",IF((COUNTIF((B59:N81),"該当する")+(IF(I8&gt;=0.9,1,0))+(IF(D8&gt;=0.5,1,0)))=2,"レベルⅠ","ー")))),"")</f>
        <v>ー</v>
      </c>
      <c r="K10" s="107" t="s">
        <v>224</v>
      </c>
      <c r="L10" s="108"/>
      <c r="M10" s="53" t="str">
        <f>IFERROR((IF(((VLOOKUP(D10,J100:K103,2,FALSE))+(VLOOKUP(I10,J104:K107,2,FALSE)))&gt;=6,"S",IF(((VLOOKUP(D10,J100:K103,2,FALSE))+(VLOOKUP(I10,J104:K107,2,FALSE)))&gt;=5,"A","ー"))),"ー")</f>
        <v>ー</v>
      </c>
      <c r="O10" s="113" t="s">
        <v>227</v>
      </c>
      <c r="P10" s="114"/>
      <c r="Q10" s="56">
        <f>Q56</f>
        <v>0</v>
      </c>
      <c r="R10" s="26" t="s">
        <v>228</v>
      </c>
    </row>
    <row r="11" spans="2:20" ht="24.95" customHeight="1">
      <c r="B11" s="130"/>
      <c r="C11" s="130"/>
    </row>
    <row r="12" spans="2:20" ht="39.75" customHeight="1">
      <c r="B12" s="29" t="s">
        <v>248</v>
      </c>
    </row>
    <row r="13" spans="2:20" ht="24.95" customHeight="1">
      <c r="B13" s="131" t="s">
        <v>15</v>
      </c>
      <c r="C13" s="143" t="s">
        <v>167</v>
      </c>
      <c r="D13" s="143" t="s">
        <v>168</v>
      </c>
      <c r="E13" s="123" t="s">
        <v>229</v>
      </c>
      <c r="F13" s="154" t="s">
        <v>19</v>
      </c>
      <c r="G13" s="155"/>
      <c r="H13" s="155"/>
      <c r="I13" s="155"/>
      <c r="J13" s="155"/>
      <c r="K13" s="155"/>
      <c r="L13" s="155"/>
      <c r="M13" s="155"/>
      <c r="N13" s="155"/>
      <c r="O13" s="118"/>
      <c r="P13" s="156" t="s">
        <v>12</v>
      </c>
      <c r="Q13" s="115" t="s">
        <v>166</v>
      </c>
      <c r="R13" s="118" t="s">
        <v>13</v>
      </c>
      <c r="S13" s="118"/>
      <c r="T13" s="119"/>
    </row>
    <row r="14" spans="2:20" ht="27" customHeight="1">
      <c r="B14" s="132"/>
      <c r="C14" s="144"/>
      <c r="D14" s="144"/>
      <c r="E14" s="175"/>
      <c r="F14" s="120" t="s">
        <v>176</v>
      </c>
      <c r="G14" s="121"/>
      <c r="H14" s="122"/>
      <c r="I14" s="120" t="s">
        <v>180</v>
      </c>
      <c r="J14" s="121"/>
      <c r="K14" s="122"/>
      <c r="L14" s="120" t="s">
        <v>21</v>
      </c>
      <c r="M14" s="121"/>
      <c r="N14" s="122"/>
      <c r="O14" s="123" t="s">
        <v>20</v>
      </c>
      <c r="P14" s="157"/>
      <c r="Q14" s="116"/>
      <c r="R14" s="123" t="s">
        <v>181</v>
      </c>
      <c r="S14" s="123" t="s">
        <v>182</v>
      </c>
      <c r="T14" s="123" t="s">
        <v>14</v>
      </c>
    </row>
    <row r="15" spans="2:20" ht="36.75" customHeight="1">
      <c r="B15" s="133"/>
      <c r="C15" s="145"/>
      <c r="D15" s="145"/>
      <c r="E15" s="124"/>
      <c r="F15" s="57" t="s">
        <v>5</v>
      </c>
      <c r="G15" s="57" t="s">
        <v>22</v>
      </c>
      <c r="H15" s="57" t="s">
        <v>25</v>
      </c>
      <c r="I15" s="58" t="s">
        <v>5</v>
      </c>
      <c r="J15" s="58" t="s">
        <v>22</v>
      </c>
      <c r="K15" s="58" t="s">
        <v>25</v>
      </c>
      <c r="L15" s="58" t="s">
        <v>5</v>
      </c>
      <c r="M15" s="58" t="s">
        <v>22</v>
      </c>
      <c r="N15" s="58" t="s">
        <v>25</v>
      </c>
      <c r="O15" s="124"/>
      <c r="P15" s="158"/>
      <c r="Q15" s="117"/>
      <c r="R15" s="124"/>
      <c r="S15" s="124"/>
      <c r="T15" s="124"/>
    </row>
    <row r="16" spans="2:20" ht="24.95" customHeight="1">
      <c r="B16" s="30">
        <v>1</v>
      </c>
      <c r="C16" s="31"/>
      <c r="D16" s="32"/>
      <c r="E16" s="33"/>
      <c r="F16" s="34"/>
      <c r="G16" s="34"/>
      <c r="H16" s="24" t="str">
        <f>IFERROR(IF(C16="","",IF(F16="","",IF(C16='99_データベース'!$B$3,VLOOKUP(F16,'99_データベース'!$F$3:$H$66,3,FALSE),IF(C16='99_データベース'!$B$4,'99_データベース'!$C$4,IF(C16='99_データベース'!$B$5,'99_データベース'!$C$5,IF(C16='99_データベース'!$B$6,'99_データベース'!$C$6,IF(C16='99_データベース'!$B$7,'99_データベース'!$C$7,IF(C16='99_データベース'!$B$8,'99_データベース'!$C$8)))))))),"")</f>
        <v/>
      </c>
      <c r="I16" s="34"/>
      <c r="J16" s="34"/>
      <c r="K16" s="24" t="str">
        <f>IFERROR(IF(C16="","",IF(I16="","",IF(C16='99_データベース'!$B$3,VLOOKUP(I16,'99_データベース'!$F$3:$H$66,3,FALSE),IF(C16='99_データベース'!$B$4,'99_データベース'!$C$4,IF(C16='99_データベース'!$B$5,'99_データベース'!$C$5,IF(C16='99_データベース'!$B$6,'99_データベース'!$C$6,IF(C16='99_データベース'!$B$7,'99_データベース'!$C$7,IF(C16='99_データベース'!$B$8,'99_データベース'!$C$8)))))))),"")</f>
        <v/>
      </c>
      <c r="L16" s="34"/>
      <c r="M16" s="34"/>
      <c r="N16" s="24" t="str">
        <f>IFERROR(IF(C16="","",IF(L16="","",IF(C16='99_データベース'!$B$3,VLOOKUP(L16,'99_データベース'!$J$3:$L$83,3,FALSE),IF(C16='99_データベース'!$B$4,'99_データベース'!$C$4,IF(C16='99_データベース'!$B$5,'99_データベース'!$C$5,IF(C16='99_データベース'!$B$6,'99_データベース'!$C$6,IF(C16='99_データベース'!$B$7,'99_データベース'!$C$7,IF(C16='99_データベース'!$B$8,'99_データベース'!$C$8)))))))),"")</f>
        <v/>
      </c>
      <c r="O16" s="59" t="str">
        <f>IF(G16+J16+M16=0,"",G16+J16+M16)</f>
        <v/>
      </c>
      <c r="P16" s="60" t="str">
        <f>IFERROR(VLOOKUP(C16,'99_データベース'!$B$3:$D$8,3,FALSE),"")</f>
        <v/>
      </c>
      <c r="Q16" s="59" t="str">
        <f>IFERROR(IF(SUM(R16:T16)=0,"",SUM(R16:T16)),"")</f>
        <v/>
      </c>
      <c r="R16" s="59" t="str">
        <f t="shared" ref="R16:R55" si="0">IF(IFERROR(ROUND(G16*H16*P16*44/12,1),"")=0,"",IFERROR(ROUND(G16*H16*P16*44/12,1),""))</f>
        <v/>
      </c>
      <c r="S16" s="59" t="str">
        <f>IF(IFERROR(ROUND(J16*K16*P16*44/12,1),"")=0,"",IFERROR(ROUND(J16*K16*P16*44/12,1),""))</f>
        <v/>
      </c>
      <c r="T16" s="59" t="str">
        <f>IF(IFERROR(ROUND(M16*N16*P16*44/12,1),"")=0,"",IFERROR(ROUND(M16*N16*P16*44/12,1),""))</f>
        <v/>
      </c>
    </row>
    <row r="17" spans="2:20" ht="24.95" customHeight="1">
      <c r="B17" s="30">
        <v>2</v>
      </c>
      <c r="C17" s="31"/>
      <c r="D17" s="32"/>
      <c r="E17" s="33"/>
      <c r="F17" s="34"/>
      <c r="G17" s="34"/>
      <c r="H17" s="24" t="str">
        <f>IFERROR(IF(C17="","",IF(F17="","",IF(C17='99_データベース'!$B$3,VLOOKUP(F17,'99_データベース'!$F$3:$H$66,3,FALSE),IF(C17='99_データベース'!$B$4,'99_データベース'!$C$4,IF(C17='99_データベース'!$B$5,'99_データベース'!$C$5,IF(C17='99_データベース'!$B$6,'99_データベース'!$C$6,IF(C17='99_データベース'!$B$7,'99_データベース'!$C$7,IF(C17='99_データベース'!$B$8,'99_データベース'!$C$8)))))))),"")</f>
        <v/>
      </c>
      <c r="I17" s="34"/>
      <c r="J17" s="34"/>
      <c r="K17" s="24" t="str">
        <f>IFERROR(IF(C17="","",IF(I17="","",IF(C17='99_データベース'!$B$3,VLOOKUP(I17,'99_データベース'!$F$3:$H$66,3,FALSE),IF(C17='99_データベース'!$B$4,'99_データベース'!$C$4,IF(C17='99_データベース'!$B$5,'99_データベース'!$C$5,IF(C17='99_データベース'!$B$6,'99_データベース'!$C$6,IF(C17='99_データベース'!$B$7,'99_データベース'!$C$7,IF(C17='99_データベース'!$B$8,'99_データベース'!$C$8)))))))),"")</f>
        <v/>
      </c>
      <c r="L17" s="34"/>
      <c r="M17" s="34"/>
      <c r="N17" s="24" t="str">
        <f>IFERROR(IF(C17="","",IF(L17="","",IF(C17='99_データベース'!$B$3,VLOOKUP(L17,'99_データベース'!$J$3:$L$83,3,FALSE),IF(C17='99_データベース'!$B$4,'99_データベース'!$C$4,IF(C17='99_データベース'!$B$5,'99_データベース'!$C$5,IF(C17='99_データベース'!$B$6,'99_データベース'!$C$6,IF(C17='99_データベース'!$B$7,'99_データベース'!$C$7,IF(C17='99_データベース'!$B$8,'99_データベース'!$C$8)))))))),"")</f>
        <v/>
      </c>
      <c r="O17" s="59" t="str">
        <f t="shared" ref="O17:O55" si="1">IF(G17+J17+M17=0,"",G17+J17+M17)</f>
        <v/>
      </c>
      <c r="P17" s="60" t="str">
        <f>IFERROR(VLOOKUP(C17,'99_データベース'!$B$3:$D$8,3,FALSE),"")</f>
        <v/>
      </c>
      <c r="Q17" s="59" t="str">
        <f>IFERROR(IF(SUM(R17:T17)=0,"",SUM(R17:T17)),"")</f>
        <v/>
      </c>
      <c r="R17" s="59" t="str">
        <f t="shared" si="0"/>
        <v/>
      </c>
      <c r="S17" s="59" t="str">
        <f t="shared" ref="S17:S55" si="2">IF(IFERROR(ROUND(J17*K17*P17*44/12,1),"")=0,"",IFERROR(ROUND(J17*K17*P17*44/12,1),""))</f>
        <v/>
      </c>
      <c r="T17" s="59" t="str">
        <f t="shared" ref="T17:T55" si="3">IF(IFERROR(ROUND(M17*N17*P17*44/12,1),"")=0,"",IFERROR(ROUND(M17*N17*P17*44/12,1),""))</f>
        <v/>
      </c>
    </row>
    <row r="18" spans="2:20" ht="24.95" customHeight="1">
      <c r="B18" s="30">
        <v>3</v>
      </c>
      <c r="C18" s="31"/>
      <c r="D18" s="32"/>
      <c r="E18" s="33"/>
      <c r="F18" s="34"/>
      <c r="G18" s="34"/>
      <c r="H18" s="24" t="str">
        <f>IFERROR(IF(C18="","",IF(F18="","",IF(C18='99_データベース'!$B$3,VLOOKUP(F18,'99_データベース'!$F$3:$H$66,3,FALSE),IF(C18='99_データベース'!$B$4,'99_データベース'!$C$4,IF(C18='99_データベース'!$B$5,'99_データベース'!$C$5,IF(C18='99_データベース'!$B$6,'99_データベース'!$C$6,IF(C18='99_データベース'!$B$7,'99_データベース'!$C$7,IF(C18='99_データベース'!$B$8,'99_データベース'!$C$8)))))))),"")</f>
        <v/>
      </c>
      <c r="I18" s="34"/>
      <c r="J18" s="34"/>
      <c r="K18" s="24" t="str">
        <f>IFERROR(IF(C18="","",IF(I18="","",IF(C18='99_データベース'!$B$3,VLOOKUP(I18,'99_データベース'!$F$3:$H$66,3,FALSE),IF(C18='99_データベース'!$B$4,'99_データベース'!$C$4,IF(C18='99_データベース'!$B$5,'99_データベース'!$C$5,IF(C18='99_データベース'!$B$6,'99_データベース'!$C$6,IF(C18='99_データベース'!$B$7,'99_データベース'!$C$7,IF(C18='99_データベース'!$B$8,'99_データベース'!$C$8)))))))),"")</f>
        <v/>
      </c>
      <c r="L18" s="34"/>
      <c r="M18" s="34"/>
      <c r="N18" s="24" t="str">
        <f>IFERROR(IF(C18="","",IF(L18="","",IF(C18='99_データベース'!$B$3,VLOOKUP(L18,'99_データベース'!$J$3:$L$83,3,FALSE),IF(C18='99_データベース'!$B$4,'99_データベース'!$C$4,IF(C18='99_データベース'!$B$5,'99_データベース'!$C$5,IF(C18='99_データベース'!$B$6,'99_データベース'!$C$6,IF(C18='99_データベース'!$B$7,'99_データベース'!$C$7,IF(C18='99_データベース'!$B$8,'99_データベース'!$C$8)))))))),"")</f>
        <v/>
      </c>
      <c r="O18" s="59" t="str">
        <f t="shared" si="1"/>
        <v/>
      </c>
      <c r="P18" s="60" t="str">
        <f>IFERROR(VLOOKUP(C18,'99_データベース'!$B$3:$D$8,3,FALSE),"")</f>
        <v/>
      </c>
      <c r="Q18" s="59" t="str">
        <f t="shared" ref="Q18:Q55" si="4">IFERROR(IF(SUM(R18:T18)=0,"",SUM(R18:T18)),"")</f>
        <v/>
      </c>
      <c r="R18" s="59" t="str">
        <f t="shared" si="0"/>
        <v/>
      </c>
      <c r="S18" s="59" t="str">
        <f>IF(IFERROR(ROUND(J18*K18*P18*44/12,1),"")=0,"",IFERROR(ROUND(J18*K18*P18*44/12,1),""))</f>
        <v/>
      </c>
      <c r="T18" s="59" t="str">
        <f t="shared" si="3"/>
        <v/>
      </c>
    </row>
    <row r="19" spans="2:20" ht="24.95" customHeight="1">
      <c r="B19" s="30">
        <v>4</v>
      </c>
      <c r="C19" s="31"/>
      <c r="D19" s="32"/>
      <c r="E19" s="33"/>
      <c r="F19" s="34"/>
      <c r="G19" s="34"/>
      <c r="H19" s="24" t="str">
        <f>IFERROR(IF(C19="","",IF(F19="","",IF(C19='99_データベース'!$B$3,VLOOKUP(F19,'99_データベース'!$F$3:$H$66,3,FALSE),IF(C19='99_データベース'!$B$4,'99_データベース'!$C$4,IF(C19='99_データベース'!$B$5,'99_データベース'!$C$5,IF(C19='99_データベース'!$B$6,'99_データベース'!$C$6,IF(C19='99_データベース'!$B$7,'99_データベース'!$C$7,IF(C19='99_データベース'!$B$8,'99_データベース'!$C$8)))))))),"")</f>
        <v/>
      </c>
      <c r="I19" s="34"/>
      <c r="J19" s="34"/>
      <c r="K19" s="24" t="str">
        <f>IFERROR(IF(C19="","",IF(I19="","",IF(C19='99_データベース'!$B$3,VLOOKUP(I19,'99_データベース'!$F$3:$H$66,3,FALSE),IF(C19='99_データベース'!$B$4,'99_データベース'!$C$4,IF(C19='99_データベース'!$B$5,'99_データベース'!$C$5,IF(C19='99_データベース'!$B$6,'99_データベース'!$C$6,IF(C19='99_データベース'!$B$7,'99_データベース'!$C$7,IF(C19='99_データベース'!$B$8,'99_データベース'!$C$8)))))))),"")</f>
        <v/>
      </c>
      <c r="L19" s="34"/>
      <c r="M19" s="34"/>
      <c r="N19" s="24" t="str">
        <f>IFERROR(IF(C19="","",IF(L19="","",IF(C19='99_データベース'!$B$3,VLOOKUP(L19,'99_データベース'!$J$3:$L$83,3,FALSE),IF(C19='99_データベース'!$B$4,'99_データベース'!$C$4,IF(C19='99_データベース'!$B$5,'99_データベース'!$C$5,IF(C19='99_データベース'!$B$6,'99_データベース'!$C$6,IF(C19='99_データベース'!$B$7,'99_データベース'!$C$7,IF(C19='99_データベース'!$B$8,'99_データベース'!$C$8)))))))),"")</f>
        <v/>
      </c>
      <c r="O19" s="59" t="str">
        <f t="shared" si="1"/>
        <v/>
      </c>
      <c r="P19" s="60" t="str">
        <f>IFERROR(VLOOKUP(C19,'99_データベース'!$B$3:$D$8,3,FALSE),"")</f>
        <v/>
      </c>
      <c r="Q19" s="59" t="str">
        <f t="shared" si="4"/>
        <v/>
      </c>
      <c r="R19" s="59" t="str">
        <f t="shared" si="0"/>
        <v/>
      </c>
      <c r="S19" s="59" t="str">
        <f t="shared" si="2"/>
        <v/>
      </c>
      <c r="T19" s="59" t="str">
        <f t="shared" si="3"/>
        <v/>
      </c>
    </row>
    <row r="20" spans="2:20" ht="24.95" customHeight="1">
      <c r="B20" s="30">
        <v>5</v>
      </c>
      <c r="C20" s="31"/>
      <c r="D20" s="32"/>
      <c r="E20" s="33"/>
      <c r="F20" s="34"/>
      <c r="G20" s="34"/>
      <c r="H20" s="24" t="str">
        <f>IFERROR(IF(C20="","",IF(F20="","",IF(C20='99_データベース'!$B$3,VLOOKUP(F20,'99_データベース'!$F$3:$H$66,3,FALSE),IF(C20='99_データベース'!$B$4,'99_データベース'!$C$4,IF(C20='99_データベース'!$B$5,'99_データベース'!$C$5,IF(C20='99_データベース'!$B$6,'99_データベース'!$C$6,IF(C20='99_データベース'!$B$7,'99_データベース'!$C$7,IF(C20='99_データベース'!$B$8,'99_データベース'!$C$8)))))))),"")</f>
        <v/>
      </c>
      <c r="I20" s="34"/>
      <c r="J20" s="34"/>
      <c r="K20" s="24" t="str">
        <f>IFERROR(IF(C20="","",IF(I20="","",IF(C20='99_データベース'!$B$3,VLOOKUP(I20,'99_データベース'!$F$3:$H$66,3,FALSE),IF(C20='99_データベース'!$B$4,'99_データベース'!$C$4,IF(C20='99_データベース'!$B$5,'99_データベース'!$C$5,IF(C20='99_データベース'!$B$6,'99_データベース'!$C$6,IF(C20='99_データベース'!$B$7,'99_データベース'!$C$7,IF(C20='99_データベース'!$B$8,'99_データベース'!$C$8)))))))),"")</f>
        <v/>
      </c>
      <c r="L20" s="34"/>
      <c r="M20" s="34"/>
      <c r="N20" s="24" t="str">
        <f>IFERROR(IF(C20="","",IF(L20="","",IF(C20='99_データベース'!$B$3,VLOOKUP(L20,'99_データベース'!$J$3:$L$83,3,FALSE),IF(C20='99_データベース'!$B$4,'99_データベース'!$C$4,IF(C20='99_データベース'!$B$5,'99_データベース'!$C$5,IF(C20='99_データベース'!$B$6,'99_データベース'!$C$6,IF(C20='99_データベース'!$B$7,'99_データベース'!$C$7,IF(C20='99_データベース'!$B$8,'99_データベース'!$C$8)))))))),"")</f>
        <v/>
      </c>
      <c r="O20" s="59" t="str">
        <f t="shared" si="1"/>
        <v/>
      </c>
      <c r="P20" s="60" t="str">
        <f>IFERROR(VLOOKUP(C20,'99_データベース'!$B$3:$D$8,3,FALSE),"")</f>
        <v/>
      </c>
      <c r="Q20" s="59" t="str">
        <f t="shared" si="4"/>
        <v/>
      </c>
      <c r="R20" s="59" t="str">
        <f t="shared" si="0"/>
        <v/>
      </c>
      <c r="S20" s="59" t="str">
        <f t="shared" si="2"/>
        <v/>
      </c>
      <c r="T20" s="59" t="str">
        <f t="shared" si="3"/>
        <v/>
      </c>
    </row>
    <row r="21" spans="2:20" ht="24.95" customHeight="1">
      <c r="B21" s="30">
        <v>6</v>
      </c>
      <c r="C21" s="31"/>
      <c r="D21" s="32"/>
      <c r="E21" s="33"/>
      <c r="F21" s="34"/>
      <c r="G21" s="34"/>
      <c r="H21" s="24" t="str">
        <f>IFERROR(IF(C21="","",IF(F21="","",IF(C21='99_データベース'!$B$3,VLOOKUP(F21,'99_データベース'!$F$3:$H$66,3,FALSE),IF(C21='99_データベース'!$B$4,'99_データベース'!$C$4,IF(C21='99_データベース'!$B$5,'99_データベース'!$C$5,IF(C21='99_データベース'!$B$6,'99_データベース'!$C$6,IF(C21='99_データベース'!$B$7,'99_データベース'!$C$7,IF(C21='99_データベース'!$B$8,'99_データベース'!$C$8)))))))),"")</f>
        <v/>
      </c>
      <c r="I21" s="34"/>
      <c r="J21" s="34"/>
      <c r="K21" s="24" t="str">
        <f>IFERROR(IF(C21="","",IF(I21="","",IF(C21='99_データベース'!$B$3,VLOOKUP(I21,'99_データベース'!$F$3:$H$66,3,FALSE),IF(C21='99_データベース'!$B$4,'99_データベース'!$C$4,IF(C21='99_データベース'!$B$5,'99_データベース'!$C$5,IF(C21='99_データベース'!$B$6,'99_データベース'!$C$6,IF(C21='99_データベース'!$B$7,'99_データベース'!$C$7,IF(C21='99_データベース'!$B$8,'99_データベース'!$C$8)))))))),"")</f>
        <v/>
      </c>
      <c r="L21" s="34"/>
      <c r="M21" s="34"/>
      <c r="N21" s="24" t="str">
        <f>IFERROR(IF(C21="","",IF(L21="","",IF(C21='99_データベース'!$B$3,VLOOKUP(L21,'99_データベース'!$J$3:$L$83,3,FALSE),IF(C21='99_データベース'!$B$4,'99_データベース'!$C$4,IF(C21='99_データベース'!$B$5,'99_データベース'!$C$5,IF(C21='99_データベース'!$B$6,'99_データベース'!$C$6,IF(C21='99_データベース'!$B$7,'99_データベース'!$C$7,IF(C21='99_データベース'!$B$8,'99_データベース'!$C$8)))))))),"")</f>
        <v/>
      </c>
      <c r="O21" s="59" t="str">
        <f t="shared" si="1"/>
        <v/>
      </c>
      <c r="P21" s="60" t="str">
        <f>IFERROR(VLOOKUP(C21,'99_データベース'!$B$3:$D$8,3,FALSE),"")</f>
        <v/>
      </c>
      <c r="Q21" s="59" t="str">
        <f t="shared" si="4"/>
        <v/>
      </c>
      <c r="R21" s="59" t="str">
        <f t="shared" si="0"/>
        <v/>
      </c>
      <c r="S21" s="59" t="str">
        <f t="shared" si="2"/>
        <v/>
      </c>
      <c r="T21" s="59" t="str">
        <f t="shared" si="3"/>
        <v/>
      </c>
    </row>
    <row r="22" spans="2:20" ht="24.95" customHeight="1">
      <c r="B22" s="30">
        <v>7</v>
      </c>
      <c r="C22" s="31"/>
      <c r="D22" s="32"/>
      <c r="E22" s="33"/>
      <c r="F22" s="34"/>
      <c r="G22" s="34"/>
      <c r="H22" s="24" t="str">
        <f>IFERROR(IF(C22="","",IF(F22="","",IF(C22='99_データベース'!$B$3,VLOOKUP(F22,'99_データベース'!$F$3:$H$66,3,FALSE),IF(C22='99_データベース'!$B$4,'99_データベース'!$C$4,IF(C22='99_データベース'!$B$5,'99_データベース'!$C$5,IF(C22='99_データベース'!$B$6,'99_データベース'!$C$6,IF(C22='99_データベース'!$B$7,'99_データベース'!$C$7,IF(C22='99_データベース'!$B$8,'99_データベース'!$C$8)))))))),"")</f>
        <v/>
      </c>
      <c r="I22" s="34"/>
      <c r="J22" s="34"/>
      <c r="K22" s="24" t="str">
        <f>IFERROR(IF(C22="","",IF(I22="","",IF(C22='99_データベース'!$B$3,VLOOKUP(I22,'99_データベース'!$F$3:$H$66,3,FALSE),IF(C22='99_データベース'!$B$4,'99_データベース'!$C$4,IF(C22='99_データベース'!$B$5,'99_データベース'!$C$5,IF(C22='99_データベース'!$B$6,'99_データベース'!$C$6,IF(C22='99_データベース'!$B$7,'99_データベース'!$C$7,IF(C22='99_データベース'!$B$8,'99_データベース'!$C$8)))))))),"")</f>
        <v/>
      </c>
      <c r="L22" s="34"/>
      <c r="M22" s="34"/>
      <c r="N22" s="24" t="str">
        <f>IFERROR(IF(C22="","",IF(L22="","",IF(C22='99_データベース'!$B$3,VLOOKUP(L22,'99_データベース'!$J$3:$L$83,3,FALSE),IF(C22='99_データベース'!$B$4,'99_データベース'!$C$4,IF(C22='99_データベース'!$B$5,'99_データベース'!$C$5,IF(C22='99_データベース'!$B$6,'99_データベース'!$C$6,IF(C22='99_データベース'!$B$7,'99_データベース'!$C$7,IF(C22='99_データベース'!$B$8,'99_データベース'!$C$8)))))))),"")</f>
        <v/>
      </c>
      <c r="O22" s="59" t="str">
        <f t="shared" si="1"/>
        <v/>
      </c>
      <c r="P22" s="60" t="str">
        <f>IFERROR(VLOOKUP(C22,'99_データベース'!$B$3:$D$8,3,FALSE),"")</f>
        <v/>
      </c>
      <c r="Q22" s="59" t="str">
        <f t="shared" si="4"/>
        <v/>
      </c>
      <c r="R22" s="59" t="str">
        <f t="shared" si="0"/>
        <v/>
      </c>
      <c r="S22" s="59" t="str">
        <f t="shared" si="2"/>
        <v/>
      </c>
      <c r="T22" s="59" t="str">
        <f t="shared" si="3"/>
        <v/>
      </c>
    </row>
    <row r="23" spans="2:20" ht="24.95" customHeight="1">
      <c r="B23" s="30">
        <v>8</v>
      </c>
      <c r="C23" s="31"/>
      <c r="D23" s="32"/>
      <c r="E23" s="33"/>
      <c r="F23" s="34"/>
      <c r="G23" s="34"/>
      <c r="H23" s="24" t="str">
        <f>IFERROR(IF(C23="","",IF(F23="","",IF(C23='99_データベース'!$B$3,VLOOKUP(F23,'99_データベース'!$F$3:$H$66,3,FALSE),IF(C23='99_データベース'!$B$4,'99_データベース'!$C$4,IF(C23='99_データベース'!$B$5,'99_データベース'!$C$5,IF(C23='99_データベース'!$B$6,'99_データベース'!$C$6,IF(C23='99_データベース'!$B$7,'99_データベース'!$C$7,IF(C23='99_データベース'!$B$8,'99_データベース'!$C$8)))))))),"")</f>
        <v/>
      </c>
      <c r="I23" s="34"/>
      <c r="J23" s="34"/>
      <c r="K23" s="24" t="str">
        <f>IFERROR(IF(C23="","",IF(I23="","",IF(C23='99_データベース'!$B$3,VLOOKUP(I23,'99_データベース'!$F$3:$H$66,3,FALSE),IF(C23='99_データベース'!$B$4,'99_データベース'!$C$4,IF(C23='99_データベース'!$B$5,'99_データベース'!$C$5,IF(C23='99_データベース'!$B$6,'99_データベース'!$C$6,IF(C23='99_データベース'!$B$7,'99_データベース'!$C$7,IF(C23='99_データベース'!$B$8,'99_データベース'!$C$8)))))))),"")</f>
        <v/>
      </c>
      <c r="L23" s="34"/>
      <c r="M23" s="34"/>
      <c r="N23" s="24" t="str">
        <f>IFERROR(IF(C23="","",IF(L23="","",IF(C23='99_データベース'!$B$3,VLOOKUP(L23,'99_データベース'!$J$3:$L$83,3,FALSE),IF(C23='99_データベース'!$B$4,'99_データベース'!$C$4,IF(C23='99_データベース'!$B$5,'99_データベース'!$C$5,IF(C23='99_データベース'!$B$6,'99_データベース'!$C$6,IF(C23='99_データベース'!$B$7,'99_データベース'!$C$7,IF(C23='99_データベース'!$B$8,'99_データベース'!$C$8)))))))),"")</f>
        <v/>
      </c>
      <c r="O23" s="59" t="str">
        <f t="shared" si="1"/>
        <v/>
      </c>
      <c r="P23" s="60" t="str">
        <f>IFERROR(VLOOKUP(C23,'99_データベース'!$B$3:$D$8,3,FALSE),"")</f>
        <v/>
      </c>
      <c r="Q23" s="59" t="str">
        <f t="shared" si="4"/>
        <v/>
      </c>
      <c r="R23" s="59" t="str">
        <f t="shared" si="0"/>
        <v/>
      </c>
      <c r="S23" s="59" t="str">
        <f t="shared" si="2"/>
        <v/>
      </c>
      <c r="T23" s="59" t="str">
        <f t="shared" si="3"/>
        <v/>
      </c>
    </row>
    <row r="24" spans="2:20" ht="24.95" customHeight="1">
      <c r="B24" s="30">
        <v>9</v>
      </c>
      <c r="C24" s="31"/>
      <c r="D24" s="32"/>
      <c r="E24" s="33"/>
      <c r="F24" s="34"/>
      <c r="G24" s="34"/>
      <c r="H24" s="24" t="str">
        <f>IFERROR(IF(C24="","",IF(F24="","",IF(C24='99_データベース'!$B$3,VLOOKUP(F24,'99_データベース'!$F$3:$H$66,3,FALSE),IF(C24='99_データベース'!$B$4,'99_データベース'!$C$4,IF(C24='99_データベース'!$B$5,'99_データベース'!$C$5,IF(C24='99_データベース'!$B$6,'99_データベース'!$C$6,IF(C24='99_データベース'!$B$7,'99_データベース'!$C$7,IF(C24='99_データベース'!$B$8,'99_データベース'!$C$8)))))))),"")</f>
        <v/>
      </c>
      <c r="I24" s="34"/>
      <c r="J24" s="34"/>
      <c r="K24" s="24" t="str">
        <f>IFERROR(IF(C24="","",IF(I24="","",IF(C24='99_データベース'!$B$3,VLOOKUP(I24,'99_データベース'!$F$3:$H$66,3,FALSE),IF(C24='99_データベース'!$B$4,'99_データベース'!$C$4,IF(C24='99_データベース'!$B$5,'99_データベース'!$C$5,IF(C24='99_データベース'!$B$6,'99_データベース'!$C$6,IF(C24='99_データベース'!$B$7,'99_データベース'!$C$7,IF(C24='99_データベース'!$B$8,'99_データベース'!$C$8)))))))),"")</f>
        <v/>
      </c>
      <c r="L24" s="34"/>
      <c r="M24" s="34"/>
      <c r="N24" s="24" t="str">
        <f>IFERROR(IF(C24="","",IF(L24="","",IF(C24='99_データベース'!$B$3,VLOOKUP(L24,'99_データベース'!$J$3:$L$83,3,FALSE),IF(C24='99_データベース'!$B$4,'99_データベース'!$C$4,IF(C24='99_データベース'!$B$5,'99_データベース'!$C$5,IF(C24='99_データベース'!$B$6,'99_データベース'!$C$6,IF(C24='99_データベース'!$B$7,'99_データベース'!$C$7,IF(C24='99_データベース'!$B$8,'99_データベース'!$C$8)))))))),"")</f>
        <v/>
      </c>
      <c r="O24" s="59" t="str">
        <f t="shared" si="1"/>
        <v/>
      </c>
      <c r="P24" s="60" t="str">
        <f>IFERROR(VLOOKUP(C24,'99_データベース'!$B$3:$D$8,3,FALSE),"")</f>
        <v/>
      </c>
      <c r="Q24" s="59" t="str">
        <f t="shared" si="4"/>
        <v/>
      </c>
      <c r="R24" s="59" t="str">
        <f t="shared" si="0"/>
        <v/>
      </c>
      <c r="S24" s="59" t="str">
        <f t="shared" si="2"/>
        <v/>
      </c>
      <c r="T24" s="59" t="str">
        <f t="shared" si="3"/>
        <v/>
      </c>
    </row>
    <row r="25" spans="2:20" ht="24.95" customHeight="1">
      <c r="B25" s="30">
        <v>10</v>
      </c>
      <c r="C25" s="31"/>
      <c r="D25" s="32"/>
      <c r="E25" s="33"/>
      <c r="F25" s="34"/>
      <c r="G25" s="34"/>
      <c r="H25" s="24" t="str">
        <f>IFERROR(IF(C25="","",IF(F25="","",IF(C25='99_データベース'!$B$3,VLOOKUP(F25,'99_データベース'!$F$3:$H$66,3,FALSE),IF(C25='99_データベース'!$B$4,'99_データベース'!$C$4,IF(C25='99_データベース'!$B$5,'99_データベース'!$C$5,IF(C25='99_データベース'!$B$6,'99_データベース'!$C$6,IF(C25='99_データベース'!$B$7,'99_データベース'!$C$7,IF(C25='99_データベース'!$B$8,'99_データベース'!$C$8)))))))),"")</f>
        <v/>
      </c>
      <c r="I25" s="34"/>
      <c r="J25" s="34"/>
      <c r="K25" s="24" t="str">
        <f>IFERROR(IF(C25="","",IF(I25="","",IF(C25='99_データベース'!$B$3,VLOOKUP(I25,'99_データベース'!$F$3:$H$66,3,FALSE),IF(C25='99_データベース'!$B$4,'99_データベース'!$C$4,IF(C25='99_データベース'!$B$5,'99_データベース'!$C$5,IF(C25='99_データベース'!$B$6,'99_データベース'!$C$6,IF(C25='99_データベース'!$B$7,'99_データベース'!$C$7,IF(C25='99_データベース'!$B$8,'99_データベース'!$C$8)))))))),"")</f>
        <v/>
      </c>
      <c r="L25" s="34"/>
      <c r="M25" s="34"/>
      <c r="N25" s="24" t="str">
        <f>IFERROR(IF(C25="","",IF(L25="","",IF(C25='99_データベース'!$B$3,VLOOKUP(L25,'99_データベース'!$J$3:$L$83,3,FALSE),IF(C25='99_データベース'!$B$4,'99_データベース'!$C$4,IF(C25='99_データベース'!$B$5,'99_データベース'!$C$5,IF(C25='99_データベース'!$B$6,'99_データベース'!$C$6,IF(C25='99_データベース'!$B$7,'99_データベース'!$C$7,IF(C25='99_データベース'!$B$8,'99_データベース'!$C$8)))))))),"")</f>
        <v/>
      </c>
      <c r="O25" s="59" t="str">
        <f t="shared" si="1"/>
        <v/>
      </c>
      <c r="P25" s="60" t="str">
        <f>IFERROR(VLOOKUP(C25,'99_データベース'!$B$3:$D$8,3,FALSE),"")</f>
        <v/>
      </c>
      <c r="Q25" s="59" t="str">
        <f t="shared" si="4"/>
        <v/>
      </c>
      <c r="R25" s="59" t="str">
        <f t="shared" si="0"/>
        <v/>
      </c>
      <c r="S25" s="59" t="str">
        <f t="shared" si="2"/>
        <v/>
      </c>
      <c r="T25" s="59" t="str">
        <f t="shared" si="3"/>
        <v/>
      </c>
    </row>
    <row r="26" spans="2:20" ht="24.95" customHeight="1">
      <c r="B26" s="30">
        <v>11</v>
      </c>
      <c r="C26" s="31"/>
      <c r="D26" s="32"/>
      <c r="E26" s="33"/>
      <c r="F26" s="34"/>
      <c r="G26" s="34"/>
      <c r="H26" s="24" t="str">
        <f>IFERROR(IF(C26="","",IF(F26="","",IF(C26='99_データベース'!$B$3,VLOOKUP(F26,'99_データベース'!$F$3:$H$66,3,FALSE),IF(C26='99_データベース'!$B$4,'99_データベース'!$C$4,IF(C26='99_データベース'!$B$5,'99_データベース'!$C$5,IF(C26='99_データベース'!$B$6,'99_データベース'!$C$6,IF(C26='99_データベース'!$B$7,'99_データベース'!$C$7,IF(C26='99_データベース'!$B$8,'99_データベース'!$C$8)))))))),"")</f>
        <v/>
      </c>
      <c r="I26" s="34"/>
      <c r="J26" s="34"/>
      <c r="K26" s="24" t="str">
        <f>IFERROR(IF(C26="","",IF(I26="","",IF(C26='99_データベース'!$B$3,VLOOKUP(I26,'99_データベース'!$F$3:$H$66,3,FALSE),IF(C26='99_データベース'!$B$4,'99_データベース'!$C$4,IF(C26='99_データベース'!$B$5,'99_データベース'!$C$5,IF(C26='99_データベース'!$B$6,'99_データベース'!$C$6,IF(C26='99_データベース'!$B$7,'99_データベース'!$C$7,IF(C26='99_データベース'!$B$8,'99_データベース'!$C$8)))))))),"")</f>
        <v/>
      </c>
      <c r="L26" s="34"/>
      <c r="M26" s="34"/>
      <c r="N26" s="24" t="str">
        <f>IFERROR(IF(C26="","",IF(L26="","",IF(C26='99_データベース'!$B$3,VLOOKUP(L26,'99_データベース'!$J$3:$L$83,3,FALSE),IF(C26='99_データベース'!$B$4,'99_データベース'!$C$4,IF(C26='99_データベース'!$B$5,'99_データベース'!$C$5,IF(C26='99_データベース'!$B$6,'99_データベース'!$C$6,IF(C26='99_データベース'!$B$7,'99_データベース'!$C$7,IF(C26='99_データベース'!$B$8,'99_データベース'!$C$8)))))))),"")</f>
        <v/>
      </c>
      <c r="O26" s="59" t="str">
        <f t="shared" si="1"/>
        <v/>
      </c>
      <c r="P26" s="60" t="str">
        <f>IFERROR(VLOOKUP(C26,'99_データベース'!$B$3:$D$8,3,FALSE),"")</f>
        <v/>
      </c>
      <c r="Q26" s="59" t="str">
        <f t="shared" si="4"/>
        <v/>
      </c>
      <c r="R26" s="59" t="str">
        <f t="shared" si="0"/>
        <v/>
      </c>
      <c r="S26" s="59" t="str">
        <f t="shared" si="2"/>
        <v/>
      </c>
      <c r="T26" s="59" t="str">
        <f t="shared" si="3"/>
        <v/>
      </c>
    </row>
    <row r="27" spans="2:20" ht="24.95" customHeight="1">
      <c r="B27" s="30">
        <v>12</v>
      </c>
      <c r="C27" s="31"/>
      <c r="D27" s="35"/>
      <c r="E27" s="33"/>
      <c r="F27" s="34"/>
      <c r="G27" s="34"/>
      <c r="H27" s="24" t="str">
        <f>IFERROR(IF(C27="","",IF(F27="","",IF(C27='99_データベース'!$B$3,VLOOKUP(F27,'99_データベース'!$F$3:$H$66,3,FALSE),IF(C27='99_データベース'!$B$4,'99_データベース'!$C$4,IF(C27='99_データベース'!$B$5,'99_データベース'!$C$5,IF(C27='99_データベース'!$B$6,'99_データベース'!$C$6,IF(C27='99_データベース'!$B$7,'99_データベース'!$C$7,IF(C27='99_データベース'!$B$8,'99_データベース'!$C$8)))))))),"")</f>
        <v/>
      </c>
      <c r="I27" s="34"/>
      <c r="J27" s="34"/>
      <c r="K27" s="24" t="str">
        <f>IFERROR(IF(C27="","",IF(I27="","",IF(C27='99_データベース'!$B$3,VLOOKUP(I27,'99_データベース'!$F$3:$H$66,3,FALSE),IF(C27='99_データベース'!$B$4,'99_データベース'!$C$4,IF(C27='99_データベース'!$B$5,'99_データベース'!$C$5,IF(C27='99_データベース'!$B$6,'99_データベース'!$C$6,IF(C27='99_データベース'!$B$7,'99_データベース'!$C$7,IF(C27='99_データベース'!$B$8,'99_データベース'!$C$8)))))))),"")</f>
        <v/>
      </c>
      <c r="L27" s="34"/>
      <c r="M27" s="34"/>
      <c r="N27" s="24" t="str">
        <f>IFERROR(IF(C27="","",IF(L27="","",IF(C27='99_データベース'!$B$3,VLOOKUP(L27,'99_データベース'!$J$3:$L$83,3,FALSE),IF(C27='99_データベース'!$B$4,'99_データベース'!$C$4,IF(C27='99_データベース'!$B$5,'99_データベース'!$C$5,IF(C27='99_データベース'!$B$6,'99_データベース'!$C$6,IF(C27='99_データベース'!$B$7,'99_データベース'!$C$7,IF(C27='99_データベース'!$B$8,'99_データベース'!$C$8)))))))),"")</f>
        <v/>
      </c>
      <c r="O27" s="59" t="str">
        <f t="shared" si="1"/>
        <v/>
      </c>
      <c r="P27" s="60" t="str">
        <f>IFERROR(VLOOKUP(C27,'99_データベース'!$B$3:$D$8,3,FALSE),"")</f>
        <v/>
      </c>
      <c r="Q27" s="59" t="str">
        <f t="shared" si="4"/>
        <v/>
      </c>
      <c r="R27" s="59" t="str">
        <f t="shared" si="0"/>
        <v/>
      </c>
      <c r="S27" s="59" t="str">
        <f t="shared" si="2"/>
        <v/>
      </c>
      <c r="T27" s="59" t="str">
        <f t="shared" si="3"/>
        <v/>
      </c>
    </row>
    <row r="28" spans="2:20" ht="24.95" customHeight="1">
      <c r="B28" s="30">
        <v>13</v>
      </c>
      <c r="C28" s="31"/>
      <c r="D28" s="32"/>
      <c r="E28" s="33"/>
      <c r="F28" s="34"/>
      <c r="G28" s="34"/>
      <c r="H28" s="24" t="str">
        <f>IFERROR(IF(C28="","",IF(F28="","",IF(C28='99_データベース'!$B$3,VLOOKUP(F28,'99_データベース'!$F$3:$H$66,3,FALSE),IF(C28='99_データベース'!$B$4,'99_データベース'!$C$4,IF(C28='99_データベース'!$B$5,'99_データベース'!$C$5,IF(C28='99_データベース'!$B$6,'99_データベース'!$C$6,IF(C28='99_データベース'!$B$7,'99_データベース'!$C$7,IF(C28='99_データベース'!$B$8,'99_データベース'!$C$8)))))))),"")</f>
        <v/>
      </c>
      <c r="I28" s="34"/>
      <c r="J28" s="34"/>
      <c r="K28" s="24" t="str">
        <f>IFERROR(IF(C28="","",IF(I28="","",IF(C28='99_データベース'!$B$3,VLOOKUP(I28,'99_データベース'!$F$3:$H$66,3,FALSE),IF(C28='99_データベース'!$B$4,'99_データベース'!$C$4,IF(C28='99_データベース'!$B$5,'99_データベース'!$C$5,IF(C28='99_データベース'!$B$6,'99_データベース'!$C$6,IF(C28='99_データベース'!$B$7,'99_データベース'!$C$7,IF(C28='99_データベース'!$B$8,'99_データベース'!$C$8)))))))),"")</f>
        <v/>
      </c>
      <c r="L28" s="34"/>
      <c r="M28" s="34"/>
      <c r="N28" s="24" t="str">
        <f>IFERROR(IF(C28="","",IF(L28="","",IF(C28='99_データベース'!$B$3,VLOOKUP(L28,'99_データベース'!$J$3:$L$83,3,FALSE),IF(C28='99_データベース'!$B$4,'99_データベース'!$C$4,IF(C28='99_データベース'!$B$5,'99_データベース'!$C$5,IF(C28='99_データベース'!$B$6,'99_データベース'!$C$6,IF(C28='99_データベース'!$B$7,'99_データベース'!$C$7,IF(C28='99_データベース'!$B$8,'99_データベース'!$C$8)))))))),"")</f>
        <v/>
      </c>
      <c r="O28" s="59" t="str">
        <f t="shared" si="1"/>
        <v/>
      </c>
      <c r="P28" s="60" t="str">
        <f>IFERROR(VLOOKUP(C28,'99_データベース'!$B$3:$D$8,3,FALSE),"")</f>
        <v/>
      </c>
      <c r="Q28" s="59" t="str">
        <f t="shared" si="4"/>
        <v/>
      </c>
      <c r="R28" s="59" t="str">
        <f t="shared" si="0"/>
        <v/>
      </c>
      <c r="S28" s="59" t="str">
        <f t="shared" si="2"/>
        <v/>
      </c>
      <c r="T28" s="59" t="str">
        <f t="shared" si="3"/>
        <v/>
      </c>
    </row>
    <row r="29" spans="2:20" ht="24.95" customHeight="1">
      <c r="B29" s="30">
        <v>14</v>
      </c>
      <c r="C29" s="31"/>
      <c r="D29" s="32"/>
      <c r="E29" s="33"/>
      <c r="F29" s="34"/>
      <c r="G29" s="34"/>
      <c r="H29" s="24" t="str">
        <f>IFERROR(IF(C29="","",IF(F29="","",IF(C29='99_データベース'!$B$3,VLOOKUP(F29,'99_データベース'!$F$3:$H$66,3,FALSE),IF(C29='99_データベース'!$B$4,'99_データベース'!$C$4,IF(C29='99_データベース'!$B$5,'99_データベース'!$C$5,IF(C29='99_データベース'!$B$6,'99_データベース'!$C$6,IF(C29='99_データベース'!$B$7,'99_データベース'!$C$7,IF(C29='99_データベース'!$B$8,'99_データベース'!$C$8)))))))),"")</f>
        <v/>
      </c>
      <c r="I29" s="34"/>
      <c r="J29" s="34"/>
      <c r="K29" s="24" t="str">
        <f>IFERROR(IF(C29="","",IF(I29="","",IF(C29='99_データベース'!$B$3,VLOOKUP(I29,'99_データベース'!$F$3:$H$66,3,FALSE),IF(C29='99_データベース'!$B$4,'99_データベース'!$C$4,IF(C29='99_データベース'!$B$5,'99_データベース'!$C$5,IF(C29='99_データベース'!$B$6,'99_データベース'!$C$6,IF(C29='99_データベース'!$B$7,'99_データベース'!$C$7,IF(C29='99_データベース'!$B$8,'99_データベース'!$C$8)))))))),"")</f>
        <v/>
      </c>
      <c r="L29" s="34"/>
      <c r="M29" s="34"/>
      <c r="N29" s="24" t="str">
        <f>IFERROR(IF(C29="","",IF(L29="","",IF(C29='99_データベース'!$B$3,VLOOKUP(L29,'99_データベース'!$J$3:$L$83,3,FALSE),IF(C29='99_データベース'!$B$4,'99_データベース'!$C$4,IF(C29='99_データベース'!$B$5,'99_データベース'!$C$5,IF(C29='99_データベース'!$B$6,'99_データベース'!$C$6,IF(C29='99_データベース'!$B$7,'99_データベース'!$C$7,IF(C29='99_データベース'!$B$8,'99_データベース'!$C$8)))))))),"")</f>
        <v/>
      </c>
      <c r="O29" s="59" t="str">
        <f t="shared" si="1"/>
        <v/>
      </c>
      <c r="P29" s="60" t="str">
        <f>IFERROR(VLOOKUP(C29,'99_データベース'!$B$3:$D$8,3,FALSE),"")</f>
        <v/>
      </c>
      <c r="Q29" s="59" t="str">
        <f t="shared" si="4"/>
        <v/>
      </c>
      <c r="R29" s="59" t="str">
        <f t="shared" si="0"/>
        <v/>
      </c>
      <c r="S29" s="59" t="str">
        <f t="shared" si="2"/>
        <v/>
      </c>
      <c r="T29" s="59" t="str">
        <f t="shared" si="3"/>
        <v/>
      </c>
    </row>
    <row r="30" spans="2:20" ht="24.95" customHeight="1">
      <c r="B30" s="30">
        <v>15</v>
      </c>
      <c r="C30" s="31"/>
      <c r="D30" s="32"/>
      <c r="E30" s="33"/>
      <c r="F30" s="34"/>
      <c r="G30" s="34"/>
      <c r="H30" s="24" t="str">
        <f>IFERROR(IF(C30="","",IF(F30="","",IF(C30='99_データベース'!$B$3,VLOOKUP(F30,'99_データベース'!$F$3:$H$66,3,FALSE),IF(C30='99_データベース'!$B$4,'99_データベース'!$C$4,IF(C30='99_データベース'!$B$5,'99_データベース'!$C$5,IF(C30='99_データベース'!$B$6,'99_データベース'!$C$6,IF(C30='99_データベース'!$B$7,'99_データベース'!$C$7,IF(C30='99_データベース'!$B$8,'99_データベース'!$C$8)))))))),"")</f>
        <v/>
      </c>
      <c r="I30" s="34"/>
      <c r="J30" s="34"/>
      <c r="K30" s="24" t="str">
        <f>IFERROR(IF(C30="","",IF(I30="","",IF(C30='99_データベース'!$B$3,VLOOKUP(I30,'99_データベース'!$F$3:$H$66,3,FALSE),IF(C30='99_データベース'!$B$4,'99_データベース'!$C$4,IF(C30='99_データベース'!$B$5,'99_データベース'!$C$5,IF(C30='99_データベース'!$B$6,'99_データベース'!$C$6,IF(C30='99_データベース'!$B$7,'99_データベース'!$C$7,IF(C30='99_データベース'!$B$8,'99_データベース'!$C$8)))))))),"")</f>
        <v/>
      </c>
      <c r="L30" s="34"/>
      <c r="M30" s="34"/>
      <c r="N30" s="24" t="str">
        <f>IFERROR(IF(C30="","",IF(L30="","",IF(C30='99_データベース'!$B$3,VLOOKUP(L30,'99_データベース'!$J$3:$L$83,3,FALSE),IF(C30='99_データベース'!$B$4,'99_データベース'!$C$4,IF(C30='99_データベース'!$B$5,'99_データベース'!$C$5,IF(C30='99_データベース'!$B$6,'99_データベース'!$C$6,IF(C30='99_データベース'!$B$7,'99_データベース'!$C$7,IF(C30='99_データベース'!$B$8,'99_データベース'!$C$8)))))))),"")</f>
        <v/>
      </c>
      <c r="O30" s="59" t="str">
        <f t="shared" si="1"/>
        <v/>
      </c>
      <c r="P30" s="60" t="str">
        <f>IFERROR(VLOOKUP(C30,'99_データベース'!$B$3:$D$8,3,FALSE),"")</f>
        <v/>
      </c>
      <c r="Q30" s="59" t="str">
        <f t="shared" si="4"/>
        <v/>
      </c>
      <c r="R30" s="59" t="str">
        <f t="shared" si="0"/>
        <v/>
      </c>
      <c r="S30" s="59" t="str">
        <f t="shared" si="2"/>
        <v/>
      </c>
      <c r="T30" s="59" t="str">
        <f t="shared" si="3"/>
        <v/>
      </c>
    </row>
    <row r="31" spans="2:20" ht="24.95" customHeight="1">
      <c r="B31" s="30">
        <v>16</v>
      </c>
      <c r="C31" s="31"/>
      <c r="D31" s="32"/>
      <c r="E31" s="33"/>
      <c r="F31" s="34"/>
      <c r="G31" s="34"/>
      <c r="H31" s="24" t="str">
        <f>IFERROR(IF(C31="","",IF(F31="","",IF(C31='99_データベース'!$B$3,VLOOKUP(F31,'99_データベース'!$F$3:$H$66,3,FALSE),IF(C31='99_データベース'!$B$4,'99_データベース'!$C$4,IF(C31='99_データベース'!$B$5,'99_データベース'!$C$5,IF(C31='99_データベース'!$B$6,'99_データベース'!$C$6,IF(C31='99_データベース'!$B$7,'99_データベース'!$C$7,IF(C31='99_データベース'!$B$8,'99_データベース'!$C$8)))))))),"")</f>
        <v/>
      </c>
      <c r="I31" s="34"/>
      <c r="J31" s="34"/>
      <c r="K31" s="24" t="str">
        <f>IFERROR(IF(C31="","",IF(I31="","",IF(C31='99_データベース'!$B$3,VLOOKUP(I31,'99_データベース'!$F$3:$H$66,3,FALSE),IF(C31='99_データベース'!$B$4,'99_データベース'!$C$4,IF(C31='99_データベース'!$B$5,'99_データベース'!$C$5,IF(C31='99_データベース'!$B$6,'99_データベース'!$C$6,IF(C31='99_データベース'!$B$7,'99_データベース'!$C$7,IF(C31='99_データベース'!$B$8,'99_データベース'!$C$8)))))))),"")</f>
        <v/>
      </c>
      <c r="L31" s="34"/>
      <c r="M31" s="34"/>
      <c r="N31" s="24" t="str">
        <f>IFERROR(IF(C31="","",IF(L31="","",IF(C31='99_データベース'!$B$3,VLOOKUP(L31,'99_データベース'!$J$3:$L$83,3,FALSE),IF(C31='99_データベース'!$B$4,'99_データベース'!$C$4,IF(C31='99_データベース'!$B$5,'99_データベース'!$C$5,IF(C31='99_データベース'!$B$6,'99_データベース'!$C$6,IF(C31='99_データベース'!$B$7,'99_データベース'!$C$7,IF(C31='99_データベース'!$B$8,'99_データベース'!$C$8)))))))),"")</f>
        <v/>
      </c>
      <c r="O31" s="59" t="str">
        <f t="shared" si="1"/>
        <v/>
      </c>
      <c r="P31" s="60" t="str">
        <f>IFERROR(VLOOKUP(C31,'99_データベース'!$B$3:$D$8,3,FALSE),"")</f>
        <v/>
      </c>
      <c r="Q31" s="59" t="str">
        <f t="shared" si="4"/>
        <v/>
      </c>
      <c r="R31" s="59" t="str">
        <f t="shared" si="0"/>
        <v/>
      </c>
      <c r="S31" s="59" t="str">
        <f t="shared" si="2"/>
        <v/>
      </c>
      <c r="T31" s="59" t="str">
        <f t="shared" si="3"/>
        <v/>
      </c>
    </row>
    <row r="32" spans="2:20" ht="24.95" customHeight="1">
      <c r="B32" s="30">
        <v>17</v>
      </c>
      <c r="C32" s="31"/>
      <c r="D32" s="32"/>
      <c r="E32" s="33"/>
      <c r="F32" s="34"/>
      <c r="G32" s="34"/>
      <c r="H32" s="24" t="str">
        <f>IFERROR(IF(C32="","",IF(F32="","",IF(C32='99_データベース'!$B$3,VLOOKUP(F32,'99_データベース'!$F$3:$H$66,3,FALSE),IF(C32='99_データベース'!$B$4,'99_データベース'!$C$4,IF(C32='99_データベース'!$B$5,'99_データベース'!$C$5,IF(C32='99_データベース'!$B$6,'99_データベース'!$C$6,IF(C32='99_データベース'!$B$7,'99_データベース'!$C$7,IF(C32='99_データベース'!$B$8,'99_データベース'!$C$8)))))))),"")</f>
        <v/>
      </c>
      <c r="I32" s="34"/>
      <c r="J32" s="34"/>
      <c r="K32" s="24" t="str">
        <f>IFERROR(IF(C32="","",IF(I32="","",IF(C32='99_データベース'!$B$3,VLOOKUP(I32,'99_データベース'!$F$3:$H$66,3,FALSE),IF(C32='99_データベース'!$B$4,'99_データベース'!$C$4,IF(C32='99_データベース'!$B$5,'99_データベース'!$C$5,IF(C32='99_データベース'!$B$6,'99_データベース'!$C$6,IF(C32='99_データベース'!$B$7,'99_データベース'!$C$7,IF(C32='99_データベース'!$B$8,'99_データベース'!$C$8)))))))),"")</f>
        <v/>
      </c>
      <c r="L32" s="34"/>
      <c r="M32" s="34"/>
      <c r="N32" s="24" t="str">
        <f>IFERROR(IF(C32="","",IF(L32="","",IF(C32='99_データベース'!$B$3,VLOOKUP(L32,'99_データベース'!$J$3:$L$83,3,FALSE),IF(C32='99_データベース'!$B$4,'99_データベース'!$C$4,IF(C32='99_データベース'!$B$5,'99_データベース'!$C$5,IF(C32='99_データベース'!$B$6,'99_データベース'!$C$6,IF(C32='99_データベース'!$B$7,'99_データベース'!$C$7,IF(C32='99_データベース'!$B$8,'99_データベース'!$C$8)))))))),"")</f>
        <v/>
      </c>
      <c r="O32" s="59" t="str">
        <f t="shared" si="1"/>
        <v/>
      </c>
      <c r="P32" s="60" t="str">
        <f>IFERROR(VLOOKUP(C32,'99_データベース'!$B$3:$D$8,3,FALSE),"")</f>
        <v/>
      </c>
      <c r="Q32" s="59" t="str">
        <f t="shared" si="4"/>
        <v/>
      </c>
      <c r="R32" s="59" t="str">
        <f t="shared" si="0"/>
        <v/>
      </c>
      <c r="S32" s="59" t="str">
        <f t="shared" si="2"/>
        <v/>
      </c>
      <c r="T32" s="59" t="str">
        <f t="shared" si="3"/>
        <v/>
      </c>
    </row>
    <row r="33" spans="2:20" ht="24.95" customHeight="1">
      <c r="B33" s="30">
        <v>18</v>
      </c>
      <c r="C33" s="31"/>
      <c r="D33" s="32"/>
      <c r="E33" s="33"/>
      <c r="F33" s="34"/>
      <c r="G33" s="34"/>
      <c r="H33" s="24" t="str">
        <f>IFERROR(IF(C33="","",IF(F33="","",IF(C33='99_データベース'!$B$3,VLOOKUP(F33,'99_データベース'!$F$3:$H$66,3,FALSE),IF(C33='99_データベース'!$B$4,'99_データベース'!$C$4,IF(C33='99_データベース'!$B$5,'99_データベース'!$C$5,IF(C33='99_データベース'!$B$6,'99_データベース'!$C$6,IF(C33='99_データベース'!$B$7,'99_データベース'!$C$7,IF(C33='99_データベース'!$B$8,'99_データベース'!$C$8)))))))),"")</f>
        <v/>
      </c>
      <c r="I33" s="34"/>
      <c r="J33" s="34"/>
      <c r="K33" s="24" t="str">
        <f>IFERROR(IF(C33="","",IF(I33="","",IF(C33='99_データベース'!$B$3,VLOOKUP(I33,'99_データベース'!$F$3:$H$66,3,FALSE),IF(C33='99_データベース'!$B$4,'99_データベース'!$C$4,IF(C33='99_データベース'!$B$5,'99_データベース'!$C$5,IF(C33='99_データベース'!$B$6,'99_データベース'!$C$6,IF(C33='99_データベース'!$B$7,'99_データベース'!$C$7,IF(C33='99_データベース'!$B$8,'99_データベース'!$C$8)))))))),"")</f>
        <v/>
      </c>
      <c r="L33" s="34"/>
      <c r="M33" s="34"/>
      <c r="N33" s="24" t="str">
        <f>IFERROR(IF(C33="","",IF(L33="","",IF(C33='99_データベース'!$B$3,VLOOKUP(L33,'99_データベース'!$J$3:$L$83,3,FALSE),IF(C33='99_データベース'!$B$4,'99_データベース'!$C$4,IF(C33='99_データベース'!$B$5,'99_データベース'!$C$5,IF(C33='99_データベース'!$B$6,'99_データベース'!$C$6,IF(C33='99_データベース'!$B$7,'99_データベース'!$C$7,IF(C33='99_データベース'!$B$8,'99_データベース'!$C$8)))))))),"")</f>
        <v/>
      </c>
      <c r="O33" s="59" t="str">
        <f t="shared" si="1"/>
        <v/>
      </c>
      <c r="P33" s="60" t="str">
        <f>IFERROR(VLOOKUP(C33,'99_データベース'!$B$3:$D$8,3,FALSE),"")</f>
        <v/>
      </c>
      <c r="Q33" s="59" t="str">
        <f t="shared" si="4"/>
        <v/>
      </c>
      <c r="R33" s="59" t="str">
        <f t="shared" si="0"/>
        <v/>
      </c>
      <c r="S33" s="59" t="str">
        <f t="shared" si="2"/>
        <v/>
      </c>
      <c r="T33" s="59" t="str">
        <f t="shared" si="3"/>
        <v/>
      </c>
    </row>
    <row r="34" spans="2:20" ht="24.95" customHeight="1">
      <c r="B34" s="30">
        <v>19</v>
      </c>
      <c r="C34" s="31"/>
      <c r="D34" s="32"/>
      <c r="E34" s="33"/>
      <c r="F34" s="34"/>
      <c r="G34" s="34"/>
      <c r="H34" s="24" t="str">
        <f>IFERROR(IF(C34="","",IF(F34="","",IF(C34='99_データベース'!$B$3,VLOOKUP(F34,'99_データベース'!$F$3:$H$66,3,FALSE),IF(C34='99_データベース'!$B$4,'99_データベース'!$C$4,IF(C34='99_データベース'!$B$5,'99_データベース'!$C$5,IF(C34='99_データベース'!$B$6,'99_データベース'!$C$6,IF(C34='99_データベース'!$B$7,'99_データベース'!$C$7,IF(C34='99_データベース'!$B$8,'99_データベース'!$C$8)))))))),"")</f>
        <v/>
      </c>
      <c r="I34" s="34"/>
      <c r="J34" s="34"/>
      <c r="K34" s="24" t="str">
        <f>IFERROR(IF(C34="","",IF(I34="","",IF(C34='99_データベース'!$B$3,VLOOKUP(I34,'99_データベース'!$F$3:$H$66,3,FALSE),IF(C34='99_データベース'!$B$4,'99_データベース'!$C$4,IF(C34='99_データベース'!$B$5,'99_データベース'!$C$5,IF(C34='99_データベース'!$B$6,'99_データベース'!$C$6,IF(C34='99_データベース'!$B$7,'99_データベース'!$C$7,IF(C34='99_データベース'!$B$8,'99_データベース'!$C$8)))))))),"")</f>
        <v/>
      </c>
      <c r="L34" s="34"/>
      <c r="M34" s="34"/>
      <c r="N34" s="24" t="str">
        <f>IFERROR(IF(C34="","",IF(L34="","",IF(C34='99_データベース'!$B$3,VLOOKUP(L34,'99_データベース'!$J$3:$L$83,3,FALSE),IF(C34='99_データベース'!$B$4,'99_データベース'!$C$4,IF(C34='99_データベース'!$B$5,'99_データベース'!$C$5,IF(C34='99_データベース'!$B$6,'99_データベース'!$C$6,IF(C34='99_データベース'!$B$7,'99_データベース'!$C$7,IF(C34='99_データベース'!$B$8,'99_データベース'!$C$8)))))))),"")</f>
        <v/>
      </c>
      <c r="O34" s="59" t="str">
        <f t="shared" si="1"/>
        <v/>
      </c>
      <c r="P34" s="60" t="str">
        <f>IFERROR(VLOOKUP(C34,'99_データベース'!$B$3:$D$8,3,FALSE),"")</f>
        <v/>
      </c>
      <c r="Q34" s="59" t="str">
        <f t="shared" si="4"/>
        <v/>
      </c>
      <c r="R34" s="59" t="str">
        <f t="shared" si="0"/>
        <v/>
      </c>
      <c r="S34" s="59" t="str">
        <f t="shared" si="2"/>
        <v/>
      </c>
      <c r="T34" s="59" t="str">
        <f t="shared" si="3"/>
        <v/>
      </c>
    </row>
    <row r="35" spans="2:20" ht="24.95" customHeight="1">
      <c r="B35" s="30">
        <v>20</v>
      </c>
      <c r="C35" s="31"/>
      <c r="D35" s="32"/>
      <c r="E35" s="33"/>
      <c r="F35" s="34"/>
      <c r="G35" s="34"/>
      <c r="H35" s="24" t="str">
        <f>IFERROR(IF(C35="","",IF(F35="","",IF(C35='99_データベース'!$B$3,VLOOKUP(F35,'99_データベース'!$F$3:$H$66,3,FALSE),IF(C35='99_データベース'!$B$4,'99_データベース'!$C$4,IF(C35='99_データベース'!$B$5,'99_データベース'!$C$5,IF(C35='99_データベース'!$B$6,'99_データベース'!$C$6,IF(C35='99_データベース'!$B$7,'99_データベース'!$C$7,IF(C35='99_データベース'!$B$8,'99_データベース'!$C$8)))))))),"")</f>
        <v/>
      </c>
      <c r="I35" s="34"/>
      <c r="J35" s="34"/>
      <c r="K35" s="24" t="str">
        <f>IFERROR(IF(C35="","",IF(I35="","",IF(C35='99_データベース'!$B$3,VLOOKUP(I35,'99_データベース'!$F$3:$H$66,3,FALSE),IF(C35='99_データベース'!$B$4,'99_データベース'!$C$4,IF(C35='99_データベース'!$B$5,'99_データベース'!$C$5,IF(C35='99_データベース'!$B$6,'99_データベース'!$C$6,IF(C35='99_データベース'!$B$7,'99_データベース'!$C$7,IF(C35='99_データベース'!$B$8,'99_データベース'!$C$8)))))))),"")</f>
        <v/>
      </c>
      <c r="L35" s="34"/>
      <c r="M35" s="34"/>
      <c r="N35" s="24" t="str">
        <f>IFERROR(IF(C35="","",IF(L35="","",IF(C35='99_データベース'!$B$3,VLOOKUP(L35,'99_データベース'!$J$3:$L$83,3,FALSE),IF(C35='99_データベース'!$B$4,'99_データベース'!$C$4,IF(C35='99_データベース'!$B$5,'99_データベース'!$C$5,IF(C35='99_データベース'!$B$6,'99_データベース'!$C$6,IF(C35='99_データベース'!$B$7,'99_データベース'!$C$7,IF(C35='99_データベース'!$B$8,'99_データベース'!$C$8)))))))),"")</f>
        <v/>
      </c>
      <c r="O35" s="59" t="str">
        <f t="shared" si="1"/>
        <v/>
      </c>
      <c r="P35" s="60" t="str">
        <f>IFERROR(VLOOKUP(C35,'99_データベース'!$B$3:$D$8,3,FALSE),"")</f>
        <v/>
      </c>
      <c r="Q35" s="59" t="str">
        <f t="shared" si="4"/>
        <v/>
      </c>
      <c r="R35" s="59" t="str">
        <f t="shared" si="0"/>
        <v/>
      </c>
      <c r="S35" s="59" t="str">
        <f t="shared" si="2"/>
        <v/>
      </c>
      <c r="T35" s="59" t="str">
        <f t="shared" si="3"/>
        <v/>
      </c>
    </row>
    <row r="36" spans="2:20" ht="24.95" customHeight="1">
      <c r="B36" s="30">
        <v>21</v>
      </c>
      <c r="C36" s="31"/>
      <c r="D36" s="32"/>
      <c r="E36" s="33"/>
      <c r="F36" s="34"/>
      <c r="G36" s="34"/>
      <c r="H36" s="24" t="str">
        <f>IFERROR(IF(C36="","",IF(F36="","",IF(C36='99_データベース'!$B$3,VLOOKUP(F36,'99_データベース'!$F$3:$H$66,3,FALSE),IF(C36='99_データベース'!$B$4,'99_データベース'!$C$4,IF(C36='99_データベース'!$B$5,'99_データベース'!$C$5,IF(C36='99_データベース'!$B$6,'99_データベース'!$C$6,IF(C36='99_データベース'!$B$7,'99_データベース'!$C$7,IF(C36='99_データベース'!$B$8,'99_データベース'!$C$8)))))))),"")</f>
        <v/>
      </c>
      <c r="I36" s="34"/>
      <c r="J36" s="34"/>
      <c r="K36" s="24" t="str">
        <f>IFERROR(IF(C36="","",IF(I36="","",IF(C36='99_データベース'!$B$3,VLOOKUP(I36,'99_データベース'!$F$3:$H$66,3,FALSE),IF(C36='99_データベース'!$B$4,'99_データベース'!$C$4,IF(C36='99_データベース'!$B$5,'99_データベース'!$C$5,IF(C36='99_データベース'!$B$6,'99_データベース'!$C$6,IF(C36='99_データベース'!$B$7,'99_データベース'!$C$7,IF(C36='99_データベース'!$B$8,'99_データベース'!$C$8)))))))),"")</f>
        <v/>
      </c>
      <c r="L36" s="34"/>
      <c r="M36" s="34"/>
      <c r="N36" s="24" t="str">
        <f>IFERROR(IF(C36="","",IF(L36="","",IF(C36='99_データベース'!$B$3,VLOOKUP(L36,'99_データベース'!$J$3:$L$83,3,FALSE),IF(C36='99_データベース'!$B$4,'99_データベース'!$C$4,IF(C36='99_データベース'!$B$5,'99_データベース'!$C$5,IF(C36='99_データベース'!$B$6,'99_データベース'!$C$6,IF(C36='99_データベース'!$B$7,'99_データベース'!$C$7,IF(C36='99_データベース'!$B$8,'99_データベース'!$C$8)))))))),"")</f>
        <v/>
      </c>
      <c r="O36" s="59" t="str">
        <f t="shared" si="1"/>
        <v/>
      </c>
      <c r="P36" s="60" t="str">
        <f>IFERROR(VLOOKUP(C36,'99_データベース'!$B$3:$D$8,3,FALSE),"")</f>
        <v/>
      </c>
      <c r="Q36" s="59" t="str">
        <f t="shared" si="4"/>
        <v/>
      </c>
      <c r="R36" s="59" t="str">
        <f t="shared" si="0"/>
        <v/>
      </c>
      <c r="S36" s="59" t="str">
        <f t="shared" si="2"/>
        <v/>
      </c>
      <c r="T36" s="59" t="str">
        <f t="shared" si="3"/>
        <v/>
      </c>
    </row>
    <row r="37" spans="2:20" ht="24.95" customHeight="1">
      <c r="B37" s="30">
        <v>22</v>
      </c>
      <c r="C37" s="31"/>
      <c r="D37" s="32"/>
      <c r="E37" s="33"/>
      <c r="F37" s="34"/>
      <c r="G37" s="34"/>
      <c r="H37" s="24" t="str">
        <f>IFERROR(IF(C37="","",IF(F37="","",IF(C37='99_データベース'!$B$3,VLOOKUP(F37,'99_データベース'!$F$3:$H$66,3,FALSE),IF(C37='99_データベース'!$B$4,'99_データベース'!$C$4,IF(C37='99_データベース'!$B$5,'99_データベース'!$C$5,IF(C37='99_データベース'!$B$6,'99_データベース'!$C$6,IF(C37='99_データベース'!$B$7,'99_データベース'!$C$7,IF(C37='99_データベース'!$B$8,'99_データベース'!$C$8)))))))),"")</f>
        <v/>
      </c>
      <c r="I37" s="34"/>
      <c r="J37" s="34"/>
      <c r="K37" s="24" t="str">
        <f>IFERROR(IF(C37="","",IF(I37="","",IF(C37='99_データベース'!$B$3,VLOOKUP(I37,'99_データベース'!$F$3:$H$66,3,FALSE),IF(C37='99_データベース'!$B$4,'99_データベース'!$C$4,IF(C37='99_データベース'!$B$5,'99_データベース'!$C$5,IF(C37='99_データベース'!$B$6,'99_データベース'!$C$6,IF(C37='99_データベース'!$B$7,'99_データベース'!$C$7,IF(C37='99_データベース'!$B$8,'99_データベース'!$C$8)))))))),"")</f>
        <v/>
      </c>
      <c r="L37" s="34"/>
      <c r="M37" s="34"/>
      <c r="N37" s="24" t="str">
        <f>IFERROR(IF(C37="","",IF(L37="","",IF(C37='99_データベース'!$B$3,VLOOKUP(L37,'99_データベース'!$J$3:$L$83,3,FALSE),IF(C37='99_データベース'!$B$4,'99_データベース'!$C$4,IF(C37='99_データベース'!$B$5,'99_データベース'!$C$5,IF(C37='99_データベース'!$B$6,'99_データベース'!$C$6,IF(C37='99_データベース'!$B$7,'99_データベース'!$C$7,IF(C37='99_データベース'!$B$8,'99_データベース'!$C$8)))))))),"")</f>
        <v/>
      </c>
      <c r="O37" s="59" t="str">
        <f t="shared" si="1"/>
        <v/>
      </c>
      <c r="P37" s="60" t="str">
        <f>IFERROR(VLOOKUP(C37,'99_データベース'!$B$3:$D$8,3,FALSE),"")</f>
        <v/>
      </c>
      <c r="Q37" s="59" t="str">
        <f t="shared" si="4"/>
        <v/>
      </c>
      <c r="R37" s="59" t="str">
        <f t="shared" si="0"/>
        <v/>
      </c>
      <c r="S37" s="59" t="str">
        <f t="shared" si="2"/>
        <v/>
      </c>
      <c r="T37" s="59" t="str">
        <f t="shared" si="3"/>
        <v/>
      </c>
    </row>
    <row r="38" spans="2:20" ht="24.95" customHeight="1">
      <c r="B38" s="30">
        <v>23</v>
      </c>
      <c r="C38" s="31"/>
      <c r="D38" s="32"/>
      <c r="E38" s="33"/>
      <c r="F38" s="34"/>
      <c r="G38" s="34"/>
      <c r="H38" s="24" t="str">
        <f>IFERROR(IF(C38="","",IF(F38="","",IF(C38='99_データベース'!$B$3,VLOOKUP(F38,'99_データベース'!$F$3:$H$66,3,FALSE),IF(C38='99_データベース'!$B$4,'99_データベース'!$C$4,IF(C38='99_データベース'!$B$5,'99_データベース'!$C$5,IF(C38='99_データベース'!$B$6,'99_データベース'!$C$6,IF(C38='99_データベース'!$B$7,'99_データベース'!$C$7,IF(C38='99_データベース'!$B$8,'99_データベース'!$C$8)))))))),"")</f>
        <v/>
      </c>
      <c r="I38" s="34"/>
      <c r="J38" s="34"/>
      <c r="K38" s="24" t="str">
        <f>IFERROR(IF(C38="","",IF(I38="","",IF(C38='99_データベース'!$B$3,VLOOKUP(I38,'99_データベース'!$F$3:$H$66,3,FALSE),IF(C38='99_データベース'!$B$4,'99_データベース'!$C$4,IF(C38='99_データベース'!$B$5,'99_データベース'!$C$5,IF(C38='99_データベース'!$B$6,'99_データベース'!$C$6,IF(C38='99_データベース'!$B$7,'99_データベース'!$C$7,IF(C38='99_データベース'!$B$8,'99_データベース'!$C$8)))))))),"")</f>
        <v/>
      </c>
      <c r="L38" s="34"/>
      <c r="M38" s="34"/>
      <c r="N38" s="24" t="str">
        <f>IFERROR(IF(C38="","",IF(L38="","",IF(C38='99_データベース'!$B$3,VLOOKUP(L38,'99_データベース'!$J$3:$L$83,3,FALSE),IF(C38='99_データベース'!$B$4,'99_データベース'!$C$4,IF(C38='99_データベース'!$B$5,'99_データベース'!$C$5,IF(C38='99_データベース'!$B$6,'99_データベース'!$C$6,IF(C38='99_データベース'!$B$7,'99_データベース'!$C$7,IF(C38='99_データベース'!$B$8,'99_データベース'!$C$8)))))))),"")</f>
        <v/>
      </c>
      <c r="O38" s="59" t="str">
        <f t="shared" si="1"/>
        <v/>
      </c>
      <c r="P38" s="60" t="str">
        <f>IFERROR(VLOOKUP(C38,'99_データベース'!$B$3:$D$8,3,FALSE),"")</f>
        <v/>
      </c>
      <c r="Q38" s="59" t="str">
        <f t="shared" si="4"/>
        <v/>
      </c>
      <c r="R38" s="59" t="str">
        <f t="shared" si="0"/>
        <v/>
      </c>
      <c r="S38" s="59" t="str">
        <f t="shared" si="2"/>
        <v/>
      </c>
      <c r="T38" s="59" t="str">
        <f t="shared" si="3"/>
        <v/>
      </c>
    </row>
    <row r="39" spans="2:20" ht="24.95" customHeight="1">
      <c r="B39" s="30">
        <v>24</v>
      </c>
      <c r="C39" s="31"/>
      <c r="D39" s="32"/>
      <c r="E39" s="33"/>
      <c r="F39" s="34"/>
      <c r="G39" s="34"/>
      <c r="H39" s="24" t="str">
        <f>IFERROR(IF(C39="","",IF(F39="","",IF(C39='99_データベース'!$B$3,VLOOKUP(F39,'99_データベース'!$F$3:$H$66,3,FALSE),IF(C39='99_データベース'!$B$4,'99_データベース'!$C$4,IF(C39='99_データベース'!$B$5,'99_データベース'!$C$5,IF(C39='99_データベース'!$B$6,'99_データベース'!$C$6,IF(C39='99_データベース'!$B$7,'99_データベース'!$C$7,IF(C39='99_データベース'!$B$8,'99_データベース'!$C$8)))))))),"")</f>
        <v/>
      </c>
      <c r="I39" s="34"/>
      <c r="J39" s="34"/>
      <c r="K39" s="24" t="str">
        <f>IFERROR(IF(C39="","",IF(I39="","",IF(C39='99_データベース'!$B$3,VLOOKUP(I39,'99_データベース'!$F$3:$H$66,3,FALSE),IF(C39='99_データベース'!$B$4,'99_データベース'!$C$4,IF(C39='99_データベース'!$B$5,'99_データベース'!$C$5,IF(C39='99_データベース'!$B$6,'99_データベース'!$C$6,IF(C39='99_データベース'!$B$7,'99_データベース'!$C$7,IF(C39='99_データベース'!$B$8,'99_データベース'!$C$8)))))))),"")</f>
        <v/>
      </c>
      <c r="L39" s="34"/>
      <c r="M39" s="34"/>
      <c r="N39" s="24" t="str">
        <f>IFERROR(IF(C39="","",IF(L39="","",IF(C39='99_データベース'!$B$3,VLOOKUP(L39,'99_データベース'!$J$3:$L$83,3,FALSE),IF(C39='99_データベース'!$B$4,'99_データベース'!$C$4,IF(C39='99_データベース'!$B$5,'99_データベース'!$C$5,IF(C39='99_データベース'!$B$6,'99_データベース'!$C$6,IF(C39='99_データベース'!$B$7,'99_データベース'!$C$7,IF(C39='99_データベース'!$B$8,'99_データベース'!$C$8)))))))),"")</f>
        <v/>
      </c>
      <c r="O39" s="59" t="str">
        <f t="shared" si="1"/>
        <v/>
      </c>
      <c r="P39" s="60" t="str">
        <f>IFERROR(VLOOKUP(C39,'99_データベース'!$B$3:$D$8,3,FALSE),"")</f>
        <v/>
      </c>
      <c r="Q39" s="59" t="str">
        <f t="shared" si="4"/>
        <v/>
      </c>
      <c r="R39" s="59" t="str">
        <f t="shared" si="0"/>
        <v/>
      </c>
      <c r="S39" s="59" t="str">
        <f t="shared" si="2"/>
        <v/>
      </c>
      <c r="T39" s="59" t="str">
        <f t="shared" si="3"/>
        <v/>
      </c>
    </row>
    <row r="40" spans="2:20" ht="24.95" customHeight="1">
      <c r="B40" s="30">
        <v>25</v>
      </c>
      <c r="C40" s="31"/>
      <c r="D40" s="32"/>
      <c r="E40" s="33"/>
      <c r="F40" s="34"/>
      <c r="G40" s="34"/>
      <c r="H40" s="24" t="str">
        <f>IFERROR(IF(C40="","",IF(F40="","",IF(C40='99_データベース'!$B$3,VLOOKUP(F40,'99_データベース'!$F$3:$H$66,3,FALSE),IF(C40='99_データベース'!$B$4,'99_データベース'!$C$4,IF(C40='99_データベース'!$B$5,'99_データベース'!$C$5,IF(C40='99_データベース'!$B$6,'99_データベース'!$C$6,IF(C40='99_データベース'!$B$7,'99_データベース'!$C$7,IF(C40='99_データベース'!$B$8,'99_データベース'!$C$8)))))))),"")</f>
        <v/>
      </c>
      <c r="I40" s="34"/>
      <c r="J40" s="34"/>
      <c r="K40" s="24" t="str">
        <f>IFERROR(IF(C40="","",IF(I40="","",IF(C40='99_データベース'!$B$3,VLOOKUP(I40,'99_データベース'!$F$3:$H$66,3,FALSE),IF(C40='99_データベース'!$B$4,'99_データベース'!$C$4,IF(C40='99_データベース'!$B$5,'99_データベース'!$C$5,IF(C40='99_データベース'!$B$6,'99_データベース'!$C$6,IF(C40='99_データベース'!$B$7,'99_データベース'!$C$7,IF(C40='99_データベース'!$B$8,'99_データベース'!$C$8)))))))),"")</f>
        <v/>
      </c>
      <c r="L40" s="34"/>
      <c r="M40" s="34"/>
      <c r="N40" s="24" t="str">
        <f>IFERROR(IF(C40="","",IF(L40="","",IF(C40='99_データベース'!$B$3,VLOOKUP(L40,'99_データベース'!$J$3:$L$83,3,FALSE),IF(C40='99_データベース'!$B$4,'99_データベース'!$C$4,IF(C40='99_データベース'!$B$5,'99_データベース'!$C$5,IF(C40='99_データベース'!$B$6,'99_データベース'!$C$6,IF(C40='99_データベース'!$B$7,'99_データベース'!$C$7,IF(C40='99_データベース'!$B$8,'99_データベース'!$C$8)))))))),"")</f>
        <v/>
      </c>
      <c r="O40" s="59" t="str">
        <f t="shared" si="1"/>
        <v/>
      </c>
      <c r="P40" s="60" t="str">
        <f>IFERROR(VLOOKUP(C40,'99_データベース'!$B$3:$D$8,3,FALSE),"")</f>
        <v/>
      </c>
      <c r="Q40" s="59" t="str">
        <f t="shared" si="4"/>
        <v/>
      </c>
      <c r="R40" s="59" t="str">
        <f t="shared" si="0"/>
        <v/>
      </c>
      <c r="S40" s="59" t="str">
        <f t="shared" si="2"/>
        <v/>
      </c>
      <c r="T40" s="59" t="str">
        <f t="shared" si="3"/>
        <v/>
      </c>
    </row>
    <row r="41" spans="2:20" ht="24.95" customHeight="1">
      <c r="B41" s="30">
        <v>26</v>
      </c>
      <c r="C41" s="31"/>
      <c r="D41" s="32"/>
      <c r="E41" s="33"/>
      <c r="F41" s="34"/>
      <c r="G41" s="34"/>
      <c r="H41" s="24" t="str">
        <f>IFERROR(IF(C41="","",IF(F41="","",IF(C41='99_データベース'!$B$3,VLOOKUP(F41,'99_データベース'!$F$3:$H$66,3,FALSE),IF(C41='99_データベース'!$B$4,'99_データベース'!$C$4,IF(C41='99_データベース'!$B$5,'99_データベース'!$C$5,IF(C41='99_データベース'!$B$6,'99_データベース'!$C$6,IF(C41='99_データベース'!$B$7,'99_データベース'!$C$7,IF(C41='99_データベース'!$B$8,'99_データベース'!$C$8)))))))),"")</f>
        <v/>
      </c>
      <c r="I41" s="34"/>
      <c r="J41" s="34"/>
      <c r="K41" s="24" t="str">
        <f>IFERROR(IF(C41="","",IF(I41="","",IF(C41='99_データベース'!$B$3,VLOOKUP(I41,'99_データベース'!$F$3:$H$66,3,FALSE),IF(C41='99_データベース'!$B$4,'99_データベース'!$C$4,IF(C41='99_データベース'!$B$5,'99_データベース'!$C$5,IF(C41='99_データベース'!$B$6,'99_データベース'!$C$6,IF(C41='99_データベース'!$B$7,'99_データベース'!$C$7,IF(C41='99_データベース'!$B$8,'99_データベース'!$C$8)))))))),"")</f>
        <v/>
      </c>
      <c r="L41" s="34"/>
      <c r="M41" s="34"/>
      <c r="N41" s="24" t="str">
        <f>IFERROR(IF(C41="","",IF(L41="","",IF(C41='99_データベース'!$B$3,VLOOKUP(L41,'99_データベース'!$J$3:$L$83,3,FALSE),IF(C41='99_データベース'!$B$4,'99_データベース'!$C$4,IF(C41='99_データベース'!$B$5,'99_データベース'!$C$5,IF(C41='99_データベース'!$B$6,'99_データベース'!$C$6,IF(C41='99_データベース'!$B$7,'99_データベース'!$C$7,IF(C41='99_データベース'!$B$8,'99_データベース'!$C$8)))))))),"")</f>
        <v/>
      </c>
      <c r="O41" s="59" t="str">
        <f t="shared" si="1"/>
        <v/>
      </c>
      <c r="P41" s="60" t="str">
        <f>IFERROR(VLOOKUP(C41,'99_データベース'!$B$3:$D$8,3,FALSE),"")</f>
        <v/>
      </c>
      <c r="Q41" s="59" t="str">
        <f t="shared" si="4"/>
        <v/>
      </c>
      <c r="R41" s="59" t="str">
        <f t="shared" si="0"/>
        <v/>
      </c>
      <c r="S41" s="59" t="str">
        <f t="shared" si="2"/>
        <v/>
      </c>
      <c r="T41" s="59" t="str">
        <f t="shared" si="3"/>
        <v/>
      </c>
    </row>
    <row r="42" spans="2:20" ht="24.95" customHeight="1">
      <c r="B42" s="30">
        <v>27</v>
      </c>
      <c r="C42" s="31"/>
      <c r="D42" s="32"/>
      <c r="E42" s="33"/>
      <c r="F42" s="34"/>
      <c r="G42" s="34"/>
      <c r="H42" s="24" t="str">
        <f>IFERROR(IF(C42="","",IF(F42="","",IF(C42='99_データベース'!$B$3,VLOOKUP(F42,'99_データベース'!$F$3:$H$66,3,FALSE),IF(C42='99_データベース'!$B$4,'99_データベース'!$C$4,IF(C42='99_データベース'!$B$5,'99_データベース'!$C$5,IF(C42='99_データベース'!$B$6,'99_データベース'!$C$6,IF(C42='99_データベース'!$B$7,'99_データベース'!$C$7,IF(C42='99_データベース'!$B$8,'99_データベース'!$C$8)))))))),"")</f>
        <v/>
      </c>
      <c r="I42" s="34"/>
      <c r="J42" s="34"/>
      <c r="K42" s="24" t="str">
        <f>IFERROR(IF(C42="","",IF(I42="","",IF(C42='99_データベース'!$B$3,VLOOKUP(I42,'99_データベース'!$F$3:$H$66,3,FALSE),IF(C42='99_データベース'!$B$4,'99_データベース'!$C$4,IF(C42='99_データベース'!$B$5,'99_データベース'!$C$5,IF(C42='99_データベース'!$B$6,'99_データベース'!$C$6,IF(C42='99_データベース'!$B$7,'99_データベース'!$C$7,IF(C42='99_データベース'!$B$8,'99_データベース'!$C$8)))))))),"")</f>
        <v/>
      </c>
      <c r="L42" s="34"/>
      <c r="M42" s="34"/>
      <c r="N42" s="24" t="str">
        <f>IFERROR(IF(C42="","",IF(L42="","",IF(C42='99_データベース'!$B$3,VLOOKUP(L42,'99_データベース'!$J$3:$L$83,3,FALSE),IF(C42='99_データベース'!$B$4,'99_データベース'!$C$4,IF(C42='99_データベース'!$B$5,'99_データベース'!$C$5,IF(C42='99_データベース'!$B$6,'99_データベース'!$C$6,IF(C42='99_データベース'!$B$7,'99_データベース'!$C$7,IF(C42='99_データベース'!$B$8,'99_データベース'!$C$8)))))))),"")</f>
        <v/>
      </c>
      <c r="O42" s="59" t="str">
        <f t="shared" si="1"/>
        <v/>
      </c>
      <c r="P42" s="60" t="str">
        <f>IFERROR(VLOOKUP(C42,'99_データベース'!$B$3:$D$8,3,FALSE),"")</f>
        <v/>
      </c>
      <c r="Q42" s="59" t="str">
        <f t="shared" si="4"/>
        <v/>
      </c>
      <c r="R42" s="59" t="str">
        <f t="shared" si="0"/>
        <v/>
      </c>
      <c r="S42" s="59" t="str">
        <f t="shared" si="2"/>
        <v/>
      </c>
      <c r="T42" s="59" t="str">
        <f t="shared" si="3"/>
        <v/>
      </c>
    </row>
    <row r="43" spans="2:20" ht="24.95" customHeight="1">
      <c r="B43" s="30">
        <v>28</v>
      </c>
      <c r="C43" s="31"/>
      <c r="D43" s="32"/>
      <c r="E43" s="33"/>
      <c r="F43" s="34"/>
      <c r="G43" s="34"/>
      <c r="H43" s="24" t="str">
        <f>IFERROR(IF(C43="","",IF(F43="","",IF(C43='99_データベース'!$B$3,VLOOKUP(F43,'99_データベース'!$F$3:$H$66,3,FALSE),IF(C43='99_データベース'!$B$4,'99_データベース'!$C$4,IF(C43='99_データベース'!$B$5,'99_データベース'!$C$5,IF(C43='99_データベース'!$B$6,'99_データベース'!$C$6,IF(C43='99_データベース'!$B$7,'99_データベース'!$C$7,IF(C43='99_データベース'!$B$8,'99_データベース'!$C$8)))))))),"")</f>
        <v/>
      </c>
      <c r="I43" s="34"/>
      <c r="J43" s="34"/>
      <c r="K43" s="24" t="str">
        <f>IFERROR(IF(C43="","",IF(I43="","",IF(C43='99_データベース'!$B$3,VLOOKUP(I43,'99_データベース'!$F$3:$H$66,3,FALSE),IF(C43='99_データベース'!$B$4,'99_データベース'!$C$4,IF(C43='99_データベース'!$B$5,'99_データベース'!$C$5,IF(C43='99_データベース'!$B$6,'99_データベース'!$C$6,IF(C43='99_データベース'!$B$7,'99_データベース'!$C$7,IF(C43='99_データベース'!$B$8,'99_データベース'!$C$8)))))))),"")</f>
        <v/>
      </c>
      <c r="L43" s="34"/>
      <c r="M43" s="34"/>
      <c r="N43" s="24" t="str">
        <f>IFERROR(IF(C43="","",IF(L43="","",IF(C43='99_データベース'!$B$3,VLOOKUP(L43,'99_データベース'!$J$3:$L$83,3,FALSE),IF(C43='99_データベース'!$B$4,'99_データベース'!$C$4,IF(C43='99_データベース'!$B$5,'99_データベース'!$C$5,IF(C43='99_データベース'!$B$6,'99_データベース'!$C$6,IF(C43='99_データベース'!$B$7,'99_データベース'!$C$7,IF(C43='99_データベース'!$B$8,'99_データベース'!$C$8)))))))),"")</f>
        <v/>
      </c>
      <c r="O43" s="59" t="str">
        <f t="shared" si="1"/>
        <v/>
      </c>
      <c r="P43" s="60" t="str">
        <f>IFERROR(VLOOKUP(C43,'99_データベース'!$B$3:$D$8,3,FALSE),"")</f>
        <v/>
      </c>
      <c r="Q43" s="59" t="str">
        <f t="shared" si="4"/>
        <v/>
      </c>
      <c r="R43" s="59" t="str">
        <f t="shared" si="0"/>
        <v/>
      </c>
      <c r="S43" s="59" t="str">
        <f t="shared" si="2"/>
        <v/>
      </c>
      <c r="T43" s="59" t="str">
        <f t="shared" si="3"/>
        <v/>
      </c>
    </row>
    <row r="44" spans="2:20" ht="24.95" customHeight="1">
      <c r="B44" s="30">
        <v>29</v>
      </c>
      <c r="C44" s="31"/>
      <c r="D44" s="32"/>
      <c r="E44" s="33"/>
      <c r="F44" s="34"/>
      <c r="G44" s="34"/>
      <c r="H44" s="24" t="str">
        <f>IFERROR(IF(C44="","",IF(F44="","",IF(C44='99_データベース'!$B$3,VLOOKUP(F44,'99_データベース'!$F$3:$H$66,3,FALSE),IF(C44='99_データベース'!$B$4,'99_データベース'!$C$4,IF(C44='99_データベース'!$B$5,'99_データベース'!$C$5,IF(C44='99_データベース'!$B$6,'99_データベース'!$C$6,IF(C44='99_データベース'!$B$7,'99_データベース'!$C$7,IF(C44='99_データベース'!$B$8,'99_データベース'!$C$8)))))))),"")</f>
        <v/>
      </c>
      <c r="I44" s="34"/>
      <c r="J44" s="34"/>
      <c r="K44" s="24" t="str">
        <f>IFERROR(IF(C44="","",IF(I44="","",IF(C44='99_データベース'!$B$3,VLOOKUP(I44,'99_データベース'!$F$3:$H$66,3,FALSE),IF(C44='99_データベース'!$B$4,'99_データベース'!$C$4,IF(C44='99_データベース'!$B$5,'99_データベース'!$C$5,IF(C44='99_データベース'!$B$6,'99_データベース'!$C$6,IF(C44='99_データベース'!$B$7,'99_データベース'!$C$7,IF(C44='99_データベース'!$B$8,'99_データベース'!$C$8)))))))),"")</f>
        <v/>
      </c>
      <c r="L44" s="34"/>
      <c r="M44" s="34"/>
      <c r="N44" s="24" t="str">
        <f>IFERROR(IF(C44="","",IF(L44="","",IF(C44='99_データベース'!$B$3,VLOOKUP(L44,'99_データベース'!$J$3:$L$83,3,FALSE),IF(C44='99_データベース'!$B$4,'99_データベース'!$C$4,IF(C44='99_データベース'!$B$5,'99_データベース'!$C$5,IF(C44='99_データベース'!$B$6,'99_データベース'!$C$6,IF(C44='99_データベース'!$B$7,'99_データベース'!$C$7,IF(C44='99_データベース'!$B$8,'99_データベース'!$C$8)))))))),"")</f>
        <v/>
      </c>
      <c r="O44" s="59" t="str">
        <f t="shared" si="1"/>
        <v/>
      </c>
      <c r="P44" s="60" t="str">
        <f>IFERROR(VLOOKUP(C44,'99_データベース'!$B$3:$D$8,3,FALSE),"")</f>
        <v/>
      </c>
      <c r="Q44" s="59" t="str">
        <f t="shared" si="4"/>
        <v/>
      </c>
      <c r="R44" s="59" t="str">
        <f t="shared" si="0"/>
        <v/>
      </c>
      <c r="S44" s="59" t="str">
        <f t="shared" si="2"/>
        <v/>
      </c>
      <c r="T44" s="59" t="str">
        <f t="shared" si="3"/>
        <v/>
      </c>
    </row>
    <row r="45" spans="2:20" ht="24.95" customHeight="1">
      <c r="B45" s="30">
        <v>30</v>
      </c>
      <c r="C45" s="31"/>
      <c r="D45" s="32"/>
      <c r="E45" s="33"/>
      <c r="F45" s="34"/>
      <c r="G45" s="34"/>
      <c r="H45" s="24" t="str">
        <f>IFERROR(IF(C45="","",IF(F45="","",IF(C45='99_データベース'!$B$3,VLOOKUP(F45,'99_データベース'!$F$3:$H$66,3,FALSE),IF(C45='99_データベース'!$B$4,'99_データベース'!$C$4,IF(C45='99_データベース'!$B$5,'99_データベース'!$C$5,IF(C45='99_データベース'!$B$6,'99_データベース'!$C$6,IF(C45='99_データベース'!$B$7,'99_データベース'!$C$7,IF(C45='99_データベース'!$B$8,'99_データベース'!$C$8)))))))),"")</f>
        <v/>
      </c>
      <c r="I45" s="34"/>
      <c r="J45" s="34"/>
      <c r="K45" s="24" t="str">
        <f>IFERROR(IF(C45="","",IF(I45="","",IF(C45='99_データベース'!$B$3,VLOOKUP(I45,'99_データベース'!$F$3:$H$66,3,FALSE),IF(C45='99_データベース'!$B$4,'99_データベース'!$C$4,IF(C45='99_データベース'!$B$5,'99_データベース'!$C$5,IF(C45='99_データベース'!$B$6,'99_データベース'!$C$6,IF(C45='99_データベース'!$B$7,'99_データベース'!$C$7,IF(C45='99_データベース'!$B$8,'99_データベース'!$C$8)))))))),"")</f>
        <v/>
      </c>
      <c r="L45" s="34"/>
      <c r="M45" s="34"/>
      <c r="N45" s="24" t="str">
        <f>IFERROR(IF(C45="","",IF(L45="","",IF(C45='99_データベース'!$B$3,VLOOKUP(L45,'99_データベース'!$J$3:$L$83,3,FALSE),IF(C45='99_データベース'!$B$4,'99_データベース'!$C$4,IF(C45='99_データベース'!$B$5,'99_データベース'!$C$5,IF(C45='99_データベース'!$B$6,'99_データベース'!$C$6,IF(C45='99_データベース'!$B$7,'99_データベース'!$C$7,IF(C45='99_データベース'!$B$8,'99_データベース'!$C$8)))))))),"")</f>
        <v/>
      </c>
      <c r="O45" s="59" t="str">
        <f t="shared" si="1"/>
        <v/>
      </c>
      <c r="P45" s="60" t="str">
        <f>IFERROR(VLOOKUP(C45,'99_データベース'!$B$3:$D$8,3,FALSE),"")</f>
        <v/>
      </c>
      <c r="Q45" s="59" t="str">
        <f t="shared" si="4"/>
        <v/>
      </c>
      <c r="R45" s="59" t="str">
        <f t="shared" si="0"/>
        <v/>
      </c>
      <c r="S45" s="59" t="str">
        <f t="shared" si="2"/>
        <v/>
      </c>
      <c r="T45" s="59" t="str">
        <f t="shared" si="3"/>
        <v/>
      </c>
    </row>
    <row r="46" spans="2:20" ht="24.95" customHeight="1">
      <c r="B46" s="30">
        <v>31</v>
      </c>
      <c r="C46" s="31"/>
      <c r="D46" s="32"/>
      <c r="E46" s="33"/>
      <c r="F46" s="34"/>
      <c r="G46" s="34"/>
      <c r="H46" s="24" t="str">
        <f>IFERROR(IF(C46="","",IF(F46="","",IF(C46='99_データベース'!$B$3,VLOOKUP(F46,'99_データベース'!$F$3:$H$66,3,FALSE),IF(C46='99_データベース'!$B$4,'99_データベース'!$C$4,IF(C46='99_データベース'!$B$5,'99_データベース'!$C$5,IF(C46='99_データベース'!$B$6,'99_データベース'!$C$6,IF(C46='99_データベース'!$B$7,'99_データベース'!$C$7,IF(C46='99_データベース'!$B$8,'99_データベース'!$C$8)))))))),"")</f>
        <v/>
      </c>
      <c r="I46" s="34"/>
      <c r="J46" s="34"/>
      <c r="K46" s="24" t="str">
        <f>IFERROR(IF(C46="","",IF(I46="","",IF(C46='99_データベース'!$B$3,VLOOKUP(I46,'99_データベース'!$F$3:$H$66,3,FALSE),IF(C46='99_データベース'!$B$4,'99_データベース'!$C$4,IF(C46='99_データベース'!$B$5,'99_データベース'!$C$5,IF(C46='99_データベース'!$B$6,'99_データベース'!$C$6,IF(C46='99_データベース'!$B$7,'99_データベース'!$C$7,IF(C46='99_データベース'!$B$8,'99_データベース'!$C$8)))))))),"")</f>
        <v/>
      </c>
      <c r="L46" s="34"/>
      <c r="M46" s="34"/>
      <c r="N46" s="24" t="str">
        <f>IFERROR(IF(C46="","",IF(L46="","",IF(C46='99_データベース'!$B$3,VLOOKUP(L46,'99_データベース'!$J$3:$L$83,3,FALSE),IF(C46='99_データベース'!$B$4,'99_データベース'!$C$4,IF(C46='99_データベース'!$B$5,'99_データベース'!$C$5,IF(C46='99_データベース'!$B$6,'99_データベース'!$C$6,IF(C46='99_データベース'!$B$7,'99_データベース'!$C$7,IF(C46='99_データベース'!$B$8,'99_データベース'!$C$8)))))))),"")</f>
        <v/>
      </c>
      <c r="O46" s="59" t="str">
        <f t="shared" si="1"/>
        <v/>
      </c>
      <c r="P46" s="60" t="str">
        <f>IFERROR(VLOOKUP(C46,'99_データベース'!$B$3:$D$8,3,FALSE),"")</f>
        <v/>
      </c>
      <c r="Q46" s="59" t="str">
        <f t="shared" si="4"/>
        <v/>
      </c>
      <c r="R46" s="59" t="str">
        <f t="shared" si="0"/>
        <v/>
      </c>
      <c r="S46" s="59" t="str">
        <f t="shared" si="2"/>
        <v/>
      </c>
      <c r="T46" s="59" t="str">
        <f t="shared" si="3"/>
        <v/>
      </c>
    </row>
    <row r="47" spans="2:20" ht="24.95" customHeight="1">
      <c r="B47" s="30">
        <v>32</v>
      </c>
      <c r="C47" s="33"/>
      <c r="D47" s="32"/>
      <c r="E47" s="33"/>
      <c r="F47" s="34"/>
      <c r="G47" s="34"/>
      <c r="H47" s="24" t="str">
        <f>IFERROR(IF(C47="","",IF(F47="","",IF(C47='99_データベース'!$B$3,VLOOKUP(F47,'99_データベース'!$F$3:$H$66,3,FALSE),IF(C47='99_データベース'!$B$4,'99_データベース'!$C$4,IF(C47='99_データベース'!$B$5,'99_データベース'!$C$5,IF(C47='99_データベース'!$B$6,'99_データベース'!$C$6,IF(C47='99_データベース'!$B$7,'99_データベース'!$C$7,IF(C47='99_データベース'!$B$8,'99_データベース'!$C$8)))))))),"")</f>
        <v/>
      </c>
      <c r="I47" s="34"/>
      <c r="J47" s="34"/>
      <c r="K47" s="24" t="str">
        <f>IFERROR(IF(C47="","",IF(I47="","",IF(C47='99_データベース'!$B$3,VLOOKUP(I47,'99_データベース'!$F$3:$H$66,3,FALSE),IF(C47='99_データベース'!$B$4,'99_データベース'!$C$4,IF(C47='99_データベース'!$B$5,'99_データベース'!$C$5,IF(C47='99_データベース'!$B$6,'99_データベース'!$C$6,IF(C47='99_データベース'!$B$7,'99_データベース'!$C$7,IF(C47='99_データベース'!$B$8,'99_データベース'!$C$8)))))))),"")</f>
        <v/>
      </c>
      <c r="L47" s="34"/>
      <c r="M47" s="34"/>
      <c r="N47" s="24" t="str">
        <f>IFERROR(IF(C47="","",IF(L47="","",IF(C47='99_データベース'!$B$3,VLOOKUP(L47,'99_データベース'!$J$3:$L$83,3,FALSE),IF(C47='99_データベース'!$B$4,'99_データベース'!$C$4,IF(C47='99_データベース'!$B$5,'99_データベース'!$C$5,IF(C47='99_データベース'!$B$6,'99_データベース'!$C$6,IF(C47='99_データベース'!$B$7,'99_データベース'!$C$7,IF(C47='99_データベース'!$B$8,'99_データベース'!$C$8)))))))),"")</f>
        <v/>
      </c>
      <c r="O47" s="59" t="str">
        <f t="shared" si="1"/>
        <v/>
      </c>
      <c r="P47" s="60" t="str">
        <f>IFERROR(VLOOKUP(C47,'99_データベース'!$B$3:$D$8,3,FALSE),"")</f>
        <v/>
      </c>
      <c r="Q47" s="59" t="str">
        <f t="shared" si="4"/>
        <v/>
      </c>
      <c r="R47" s="59" t="str">
        <f t="shared" si="0"/>
        <v/>
      </c>
      <c r="S47" s="59" t="str">
        <f t="shared" si="2"/>
        <v/>
      </c>
      <c r="T47" s="59" t="str">
        <f t="shared" si="3"/>
        <v/>
      </c>
    </row>
    <row r="48" spans="2:20" ht="24.95" customHeight="1">
      <c r="B48" s="30">
        <v>33</v>
      </c>
      <c r="C48" s="33"/>
      <c r="D48" s="32"/>
      <c r="E48" s="33"/>
      <c r="F48" s="34"/>
      <c r="G48" s="34"/>
      <c r="H48" s="24" t="str">
        <f>IFERROR(IF(C48="","",IF(F48="","",IF(C48='99_データベース'!$B$3,VLOOKUP(F48,'99_データベース'!$F$3:$H$66,3,FALSE),IF(C48='99_データベース'!$B$4,'99_データベース'!$C$4,IF(C48='99_データベース'!$B$5,'99_データベース'!$C$5,IF(C48='99_データベース'!$B$6,'99_データベース'!$C$6,IF(C48='99_データベース'!$B$7,'99_データベース'!$C$7,IF(C48='99_データベース'!$B$8,'99_データベース'!$C$8)))))))),"")</f>
        <v/>
      </c>
      <c r="I48" s="34"/>
      <c r="J48" s="34"/>
      <c r="K48" s="24" t="str">
        <f>IFERROR(IF(C48="","",IF(I48="","",IF(C48='99_データベース'!$B$3,VLOOKUP(I48,'99_データベース'!$F$3:$H$66,3,FALSE),IF(C48='99_データベース'!$B$4,'99_データベース'!$C$4,IF(C48='99_データベース'!$B$5,'99_データベース'!$C$5,IF(C48='99_データベース'!$B$6,'99_データベース'!$C$6,IF(C48='99_データベース'!$B$7,'99_データベース'!$C$7,IF(C48='99_データベース'!$B$8,'99_データベース'!$C$8)))))))),"")</f>
        <v/>
      </c>
      <c r="L48" s="34"/>
      <c r="M48" s="34"/>
      <c r="N48" s="24" t="str">
        <f>IFERROR(IF(C48="","",IF(L48="","",IF(C48='99_データベース'!$B$3,VLOOKUP(L48,'99_データベース'!$J$3:$L$83,3,FALSE),IF(C48='99_データベース'!$B$4,'99_データベース'!$C$4,IF(C48='99_データベース'!$B$5,'99_データベース'!$C$5,IF(C48='99_データベース'!$B$6,'99_データベース'!$C$6,IF(C48='99_データベース'!$B$7,'99_データベース'!$C$7,IF(C48='99_データベース'!$B$8,'99_データベース'!$C$8)))))))),"")</f>
        <v/>
      </c>
      <c r="O48" s="59" t="str">
        <f t="shared" si="1"/>
        <v/>
      </c>
      <c r="P48" s="60" t="str">
        <f>IFERROR(VLOOKUP(C48,'99_データベース'!$B$3:$D$8,3,FALSE),"")</f>
        <v/>
      </c>
      <c r="Q48" s="59" t="str">
        <f t="shared" si="4"/>
        <v/>
      </c>
      <c r="R48" s="59" t="str">
        <f t="shared" si="0"/>
        <v/>
      </c>
      <c r="S48" s="59" t="str">
        <f t="shared" si="2"/>
        <v/>
      </c>
      <c r="T48" s="59" t="str">
        <f t="shared" si="3"/>
        <v/>
      </c>
    </row>
    <row r="49" spans="2:20" ht="24.95" customHeight="1">
      <c r="B49" s="30">
        <v>34</v>
      </c>
      <c r="C49" s="33"/>
      <c r="D49" s="32"/>
      <c r="E49" s="33"/>
      <c r="F49" s="34"/>
      <c r="G49" s="34"/>
      <c r="H49" s="24" t="str">
        <f>IFERROR(IF(C49="","",IF(F49="","",IF(C49='99_データベース'!$B$3,VLOOKUP(F49,'99_データベース'!$F$3:$H$66,3,FALSE),IF(C49='99_データベース'!$B$4,'99_データベース'!$C$4,IF(C49='99_データベース'!$B$5,'99_データベース'!$C$5,IF(C49='99_データベース'!$B$6,'99_データベース'!$C$6,IF(C49='99_データベース'!$B$7,'99_データベース'!$C$7,IF(C49='99_データベース'!$B$8,'99_データベース'!$C$8)))))))),"")</f>
        <v/>
      </c>
      <c r="I49" s="34"/>
      <c r="J49" s="34"/>
      <c r="K49" s="24" t="str">
        <f>IFERROR(IF(C49="","",IF(I49="","",IF(C49='99_データベース'!$B$3,VLOOKUP(I49,'99_データベース'!$F$3:$H$66,3,FALSE),IF(C49='99_データベース'!$B$4,'99_データベース'!$C$4,IF(C49='99_データベース'!$B$5,'99_データベース'!$C$5,IF(C49='99_データベース'!$B$6,'99_データベース'!$C$6,IF(C49='99_データベース'!$B$7,'99_データベース'!$C$7,IF(C49='99_データベース'!$B$8,'99_データベース'!$C$8)))))))),"")</f>
        <v/>
      </c>
      <c r="L49" s="34"/>
      <c r="M49" s="34"/>
      <c r="N49" s="24" t="str">
        <f>IFERROR(IF(C49="","",IF(L49="","",IF(C49='99_データベース'!$B$3,VLOOKUP(L49,'99_データベース'!$J$3:$L$83,3,FALSE),IF(C49='99_データベース'!$B$4,'99_データベース'!$C$4,IF(C49='99_データベース'!$B$5,'99_データベース'!$C$5,IF(C49='99_データベース'!$B$6,'99_データベース'!$C$6,IF(C49='99_データベース'!$B$7,'99_データベース'!$C$7,IF(C49='99_データベース'!$B$8,'99_データベース'!$C$8)))))))),"")</f>
        <v/>
      </c>
      <c r="O49" s="59" t="str">
        <f t="shared" si="1"/>
        <v/>
      </c>
      <c r="P49" s="60" t="str">
        <f>IFERROR(VLOOKUP(C49,'99_データベース'!$B$3:$D$8,3,FALSE),"")</f>
        <v/>
      </c>
      <c r="Q49" s="59" t="str">
        <f t="shared" si="4"/>
        <v/>
      </c>
      <c r="R49" s="59" t="str">
        <f t="shared" si="0"/>
        <v/>
      </c>
      <c r="S49" s="59" t="str">
        <f t="shared" si="2"/>
        <v/>
      </c>
      <c r="T49" s="59" t="str">
        <f t="shared" si="3"/>
        <v/>
      </c>
    </row>
    <row r="50" spans="2:20" ht="24.95" customHeight="1">
      <c r="B50" s="30">
        <v>35</v>
      </c>
      <c r="C50" s="33"/>
      <c r="D50" s="32"/>
      <c r="E50" s="33"/>
      <c r="F50" s="34"/>
      <c r="G50" s="34"/>
      <c r="H50" s="24" t="str">
        <f>IFERROR(IF(C50="","",IF(F50="","",IF(C50='99_データベース'!$B$3,VLOOKUP(F50,'99_データベース'!$F$3:$H$66,3,FALSE),IF(C50='99_データベース'!$B$4,'99_データベース'!$C$4,IF(C50='99_データベース'!$B$5,'99_データベース'!$C$5,IF(C50='99_データベース'!$B$6,'99_データベース'!$C$6,IF(C50='99_データベース'!$B$7,'99_データベース'!$C$7,IF(C50='99_データベース'!$B$8,'99_データベース'!$C$8)))))))),"")</f>
        <v/>
      </c>
      <c r="I50" s="34"/>
      <c r="J50" s="34"/>
      <c r="K50" s="24" t="str">
        <f>IFERROR(IF(C50="","",IF(I50="","",IF(C50='99_データベース'!$B$3,VLOOKUP(I50,'99_データベース'!$F$3:$H$66,3,FALSE),IF(C50='99_データベース'!$B$4,'99_データベース'!$C$4,IF(C50='99_データベース'!$B$5,'99_データベース'!$C$5,IF(C50='99_データベース'!$B$6,'99_データベース'!$C$6,IF(C50='99_データベース'!$B$7,'99_データベース'!$C$7,IF(C50='99_データベース'!$B$8,'99_データベース'!$C$8)))))))),"")</f>
        <v/>
      </c>
      <c r="L50" s="34"/>
      <c r="M50" s="34"/>
      <c r="N50" s="24" t="str">
        <f>IFERROR(IF(C50="","",IF(L50="","",IF(C50='99_データベース'!$B$3,VLOOKUP(L50,'99_データベース'!$J$3:$L$83,3,FALSE),IF(C50='99_データベース'!$B$4,'99_データベース'!$C$4,IF(C50='99_データベース'!$B$5,'99_データベース'!$C$5,IF(C50='99_データベース'!$B$6,'99_データベース'!$C$6,IF(C50='99_データベース'!$B$7,'99_データベース'!$C$7,IF(C50='99_データベース'!$B$8,'99_データベース'!$C$8)))))))),"")</f>
        <v/>
      </c>
      <c r="O50" s="59" t="str">
        <f t="shared" si="1"/>
        <v/>
      </c>
      <c r="P50" s="60" t="str">
        <f>IFERROR(VLOOKUP(C50,'99_データベース'!$B$3:$D$8,3,FALSE),"")</f>
        <v/>
      </c>
      <c r="Q50" s="59" t="str">
        <f t="shared" si="4"/>
        <v/>
      </c>
      <c r="R50" s="59" t="str">
        <f t="shared" si="0"/>
        <v/>
      </c>
      <c r="S50" s="59" t="str">
        <f t="shared" si="2"/>
        <v/>
      </c>
      <c r="T50" s="59" t="str">
        <f t="shared" si="3"/>
        <v/>
      </c>
    </row>
    <row r="51" spans="2:20" ht="24.95" customHeight="1">
      <c r="B51" s="30">
        <v>36</v>
      </c>
      <c r="C51" s="33"/>
      <c r="D51" s="32"/>
      <c r="E51" s="33"/>
      <c r="F51" s="34"/>
      <c r="G51" s="34"/>
      <c r="H51" s="24" t="str">
        <f>IFERROR(IF(C51="","",IF(F51="","",IF(C51='99_データベース'!$B$3,VLOOKUP(F51,'99_データベース'!$F$3:$H$66,3,FALSE),IF(C51='99_データベース'!$B$4,'99_データベース'!$C$4,IF(C51='99_データベース'!$B$5,'99_データベース'!$C$5,IF(C51='99_データベース'!$B$6,'99_データベース'!$C$6,IF(C51='99_データベース'!$B$7,'99_データベース'!$C$7,IF(C51='99_データベース'!$B$8,'99_データベース'!$C$8)))))))),"")</f>
        <v/>
      </c>
      <c r="I51" s="34"/>
      <c r="J51" s="34"/>
      <c r="K51" s="24" t="str">
        <f>IFERROR(IF(C51="","",IF(I51="","",IF(C51='99_データベース'!$B$3,VLOOKUP(I51,'99_データベース'!$F$3:$H$66,3,FALSE),IF(C51='99_データベース'!$B$4,'99_データベース'!$C$4,IF(C51='99_データベース'!$B$5,'99_データベース'!$C$5,IF(C51='99_データベース'!$B$6,'99_データベース'!$C$6,IF(C51='99_データベース'!$B$7,'99_データベース'!$C$7,IF(C51='99_データベース'!$B$8,'99_データベース'!$C$8)))))))),"")</f>
        <v/>
      </c>
      <c r="L51" s="34"/>
      <c r="M51" s="34"/>
      <c r="N51" s="24" t="str">
        <f>IFERROR(IF(C51="","",IF(L51="","",IF(C51='99_データベース'!$B$3,VLOOKUP(L51,'99_データベース'!$J$3:$L$83,3,FALSE),IF(C51='99_データベース'!$B$4,'99_データベース'!$C$4,IF(C51='99_データベース'!$B$5,'99_データベース'!$C$5,IF(C51='99_データベース'!$B$6,'99_データベース'!$C$6,IF(C51='99_データベース'!$B$7,'99_データベース'!$C$7,IF(C51='99_データベース'!$B$8,'99_データベース'!$C$8)))))))),"")</f>
        <v/>
      </c>
      <c r="O51" s="59" t="str">
        <f t="shared" si="1"/>
        <v/>
      </c>
      <c r="P51" s="60" t="str">
        <f>IFERROR(VLOOKUP(C51,'99_データベース'!$B$3:$D$8,3,FALSE),"")</f>
        <v/>
      </c>
      <c r="Q51" s="59" t="str">
        <f t="shared" si="4"/>
        <v/>
      </c>
      <c r="R51" s="59" t="str">
        <f t="shared" si="0"/>
        <v/>
      </c>
      <c r="S51" s="59" t="str">
        <f t="shared" si="2"/>
        <v/>
      </c>
      <c r="T51" s="59" t="str">
        <f t="shared" si="3"/>
        <v/>
      </c>
    </row>
    <row r="52" spans="2:20" ht="24.95" customHeight="1">
      <c r="B52" s="30">
        <v>37</v>
      </c>
      <c r="C52" s="33"/>
      <c r="D52" s="32"/>
      <c r="E52" s="33"/>
      <c r="F52" s="34"/>
      <c r="G52" s="34"/>
      <c r="H52" s="24" t="str">
        <f>IFERROR(IF(C52="","",IF(F52="","",IF(C52='99_データベース'!$B$3,VLOOKUP(F52,'99_データベース'!$F$3:$H$66,3,FALSE),IF(C52='99_データベース'!$B$4,'99_データベース'!$C$4,IF(C52='99_データベース'!$B$5,'99_データベース'!$C$5,IF(C52='99_データベース'!$B$6,'99_データベース'!$C$6,IF(C52='99_データベース'!$B$7,'99_データベース'!$C$7,IF(C52='99_データベース'!$B$8,'99_データベース'!$C$8)))))))),"")</f>
        <v/>
      </c>
      <c r="I52" s="34"/>
      <c r="J52" s="34"/>
      <c r="K52" s="24" t="str">
        <f>IFERROR(IF(C52="","",IF(I52="","",IF(C52='99_データベース'!$B$3,VLOOKUP(I52,'99_データベース'!$F$3:$H$66,3,FALSE),IF(C52='99_データベース'!$B$4,'99_データベース'!$C$4,IF(C52='99_データベース'!$B$5,'99_データベース'!$C$5,IF(C52='99_データベース'!$B$6,'99_データベース'!$C$6,IF(C52='99_データベース'!$B$7,'99_データベース'!$C$7,IF(C52='99_データベース'!$B$8,'99_データベース'!$C$8)))))))),"")</f>
        <v/>
      </c>
      <c r="L52" s="34"/>
      <c r="M52" s="34"/>
      <c r="N52" s="24" t="str">
        <f>IFERROR(IF(C52="","",IF(L52="","",IF(C52='99_データベース'!$B$3,VLOOKUP(L52,'99_データベース'!$J$3:$L$83,3,FALSE),IF(C52='99_データベース'!$B$4,'99_データベース'!$C$4,IF(C52='99_データベース'!$B$5,'99_データベース'!$C$5,IF(C52='99_データベース'!$B$6,'99_データベース'!$C$6,IF(C52='99_データベース'!$B$7,'99_データベース'!$C$7,IF(C52='99_データベース'!$B$8,'99_データベース'!$C$8)))))))),"")</f>
        <v/>
      </c>
      <c r="O52" s="59" t="str">
        <f t="shared" si="1"/>
        <v/>
      </c>
      <c r="P52" s="60" t="str">
        <f>IFERROR(VLOOKUP(C52,'99_データベース'!$B$3:$D$8,3,FALSE),"")</f>
        <v/>
      </c>
      <c r="Q52" s="59" t="str">
        <f t="shared" si="4"/>
        <v/>
      </c>
      <c r="R52" s="59" t="str">
        <f t="shared" si="0"/>
        <v/>
      </c>
      <c r="S52" s="59" t="str">
        <f t="shared" si="2"/>
        <v/>
      </c>
      <c r="T52" s="59" t="str">
        <f t="shared" si="3"/>
        <v/>
      </c>
    </row>
    <row r="53" spans="2:20" ht="24.95" customHeight="1">
      <c r="B53" s="30">
        <v>38</v>
      </c>
      <c r="C53" s="33"/>
      <c r="D53" s="32"/>
      <c r="E53" s="33"/>
      <c r="F53" s="34"/>
      <c r="G53" s="34"/>
      <c r="H53" s="24" t="str">
        <f>IFERROR(IF(C53="","",IF(F53="","",IF(C53='99_データベース'!$B$3,VLOOKUP(F53,'99_データベース'!$F$3:$H$66,3,FALSE),IF(C53='99_データベース'!$B$4,'99_データベース'!$C$4,IF(C53='99_データベース'!$B$5,'99_データベース'!$C$5,IF(C53='99_データベース'!$B$6,'99_データベース'!$C$6,IF(C53='99_データベース'!$B$7,'99_データベース'!$C$7,IF(C53='99_データベース'!$B$8,'99_データベース'!$C$8)))))))),"")</f>
        <v/>
      </c>
      <c r="I53" s="34"/>
      <c r="J53" s="34"/>
      <c r="K53" s="24" t="str">
        <f>IFERROR(IF(C53="","",IF(I53="","",IF(C53='99_データベース'!$B$3,VLOOKUP(I53,'99_データベース'!$F$3:$H$66,3,FALSE),IF(C53='99_データベース'!$B$4,'99_データベース'!$C$4,IF(C53='99_データベース'!$B$5,'99_データベース'!$C$5,IF(C53='99_データベース'!$B$6,'99_データベース'!$C$6,IF(C53='99_データベース'!$B$7,'99_データベース'!$C$7,IF(C53='99_データベース'!$B$8,'99_データベース'!$C$8)))))))),"")</f>
        <v/>
      </c>
      <c r="L53" s="34"/>
      <c r="M53" s="34"/>
      <c r="N53" s="24" t="str">
        <f>IFERROR(IF(C53="","",IF(L53="","",IF(C53='99_データベース'!$B$3,VLOOKUP(L53,'99_データベース'!$J$3:$L$83,3,FALSE),IF(C53='99_データベース'!$B$4,'99_データベース'!$C$4,IF(C53='99_データベース'!$B$5,'99_データベース'!$C$5,IF(C53='99_データベース'!$B$6,'99_データベース'!$C$6,IF(C53='99_データベース'!$B$7,'99_データベース'!$C$7,IF(C53='99_データベース'!$B$8,'99_データベース'!$C$8)))))))),"")</f>
        <v/>
      </c>
      <c r="O53" s="59" t="str">
        <f t="shared" si="1"/>
        <v/>
      </c>
      <c r="P53" s="60" t="str">
        <f>IFERROR(VLOOKUP(C53,'99_データベース'!$B$3:$D$8,3,FALSE),"")</f>
        <v/>
      </c>
      <c r="Q53" s="59" t="str">
        <f t="shared" si="4"/>
        <v/>
      </c>
      <c r="R53" s="59" t="str">
        <f t="shared" si="0"/>
        <v/>
      </c>
      <c r="S53" s="59" t="str">
        <f t="shared" si="2"/>
        <v/>
      </c>
      <c r="T53" s="59" t="str">
        <f t="shared" si="3"/>
        <v/>
      </c>
    </row>
    <row r="54" spans="2:20" ht="24.95" customHeight="1">
      <c r="B54" s="30">
        <v>39</v>
      </c>
      <c r="C54" s="33"/>
      <c r="D54" s="32"/>
      <c r="E54" s="33"/>
      <c r="F54" s="34"/>
      <c r="G54" s="34"/>
      <c r="H54" s="24" t="str">
        <f>IFERROR(IF(C54="","",IF(F54="","",IF(C54='99_データベース'!$B$3,VLOOKUP(F54,'99_データベース'!$F$3:$H$66,3,FALSE),IF(C54='99_データベース'!$B$4,'99_データベース'!$C$4,IF(C54='99_データベース'!$B$5,'99_データベース'!$C$5,IF(C54='99_データベース'!$B$6,'99_データベース'!$C$6,IF(C54='99_データベース'!$B$7,'99_データベース'!$C$7,IF(C54='99_データベース'!$B$8,'99_データベース'!$C$8)))))))),"")</f>
        <v/>
      </c>
      <c r="I54" s="34"/>
      <c r="J54" s="34"/>
      <c r="K54" s="24" t="str">
        <f>IFERROR(IF(C54="","",IF(I54="","",IF(C54='99_データベース'!$B$3,VLOOKUP(I54,'99_データベース'!$F$3:$H$66,3,FALSE),IF(C54='99_データベース'!$B$4,'99_データベース'!$C$4,IF(C54='99_データベース'!$B$5,'99_データベース'!$C$5,IF(C54='99_データベース'!$B$6,'99_データベース'!$C$6,IF(C54='99_データベース'!$B$7,'99_データベース'!$C$7,IF(C54='99_データベース'!$B$8,'99_データベース'!$C$8)))))))),"")</f>
        <v/>
      </c>
      <c r="L54" s="34"/>
      <c r="M54" s="34"/>
      <c r="N54" s="24" t="str">
        <f>IFERROR(IF(C54="","",IF(L54="","",IF(C54='99_データベース'!$B$3,VLOOKUP(L54,'99_データベース'!$J$3:$L$83,3,FALSE),IF(C54='99_データベース'!$B$4,'99_データベース'!$C$4,IF(C54='99_データベース'!$B$5,'99_データベース'!$C$5,IF(C54='99_データベース'!$B$6,'99_データベース'!$C$6,IF(C54='99_データベース'!$B$7,'99_データベース'!$C$7,IF(C54='99_データベース'!$B$8,'99_データベース'!$C$8)))))))),"")</f>
        <v/>
      </c>
      <c r="O54" s="59" t="str">
        <f t="shared" si="1"/>
        <v/>
      </c>
      <c r="P54" s="60" t="str">
        <f>IFERROR(VLOOKUP(C54,'99_データベース'!$B$3:$D$8,3,FALSE),"")</f>
        <v/>
      </c>
      <c r="Q54" s="59" t="str">
        <f t="shared" si="4"/>
        <v/>
      </c>
      <c r="R54" s="59" t="str">
        <f t="shared" si="0"/>
        <v/>
      </c>
      <c r="S54" s="59" t="str">
        <f t="shared" si="2"/>
        <v/>
      </c>
      <c r="T54" s="59" t="str">
        <f t="shared" si="3"/>
        <v/>
      </c>
    </row>
    <row r="55" spans="2:20" ht="24.95" customHeight="1" thickBot="1">
      <c r="B55" s="36">
        <v>40</v>
      </c>
      <c r="C55" s="37"/>
      <c r="D55" s="38"/>
      <c r="E55" s="37"/>
      <c r="F55" s="39"/>
      <c r="G55" s="39"/>
      <c r="H55" s="24" t="str">
        <f>IFERROR(IF(C55="","",IF(F55="","",IF(C55='99_データベース'!$B$3,VLOOKUP(F55,'99_データベース'!$F$3:$H$66,3,FALSE),IF(C55='99_データベース'!$B$4,'99_データベース'!$C$4,IF(C55='99_データベース'!$B$5,'99_データベース'!$C$5,IF(C55='99_データベース'!$B$6,'99_データベース'!$C$6,IF(C55='99_データベース'!$B$7,'99_データベース'!$C$7,IF(C55='99_データベース'!$B$8,'99_データベース'!$C$8)))))))),"")</f>
        <v/>
      </c>
      <c r="I55" s="39"/>
      <c r="J55" s="39"/>
      <c r="K55" s="24" t="str">
        <f>IFERROR(IF(C55="","",IF(I55="","",IF(C55='99_データベース'!$B$3,VLOOKUP(I55,'99_データベース'!$F$3:$H$66,3,FALSE),IF(C55='99_データベース'!$B$4,'99_データベース'!$C$4,IF(C55='99_データベース'!$B$5,'99_データベース'!$C$5,IF(C55='99_データベース'!$B$6,'99_データベース'!$C$6,IF(C55='99_データベース'!$B$7,'99_データベース'!$C$7,IF(C55='99_データベース'!$B$8,'99_データベース'!$C$8)))))))),"")</f>
        <v/>
      </c>
      <c r="L55" s="39"/>
      <c r="M55" s="39"/>
      <c r="N55" s="24" t="str">
        <f>IFERROR(IF(C55="","",IF(L55="","",IF(C55='99_データベース'!$B$3,VLOOKUP(L55,'99_データベース'!$J$3:$L$83,3,FALSE),IF(C55='99_データベース'!$B$4,'99_データベース'!$C$4,IF(C55='99_データベース'!$B$5,'99_データベース'!$C$5,IF(C55='99_データベース'!$B$6,'99_データベース'!$C$6,IF(C55='99_データベース'!$B$7,'99_データベース'!$C$7,IF(C55='99_データベース'!$B$8,'99_データベース'!$C$8)))))))),"")</f>
        <v/>
      </c>
      <c r="O55" s="61" t="str">
        <f t="shared" si="1"/>
        <v/>
      </c>
      <c r="P55" s="60" t="str">
        <f>IFERROR(VLOOKUP(C55,'99_データベース'!$B$3:$D$8,3,FALSE),"")</f>
        <v/>
      </c>
      <c r="Q55" s="61" t="str">
        <f t="shared" si="4"/>
        <v/>
      </c>
      <c r="R55" s="61" t="str">
        <f t="shared" si="0"/>
        <v/>
      </c>
      <c r="S55" s="61" t="str">
        <f t="shared" si="2"/>
        <v/>
      </c>
      <c r="T55" s="61" t="str">
        <f t="shared" si="3"/>
        <v/>
      </c>
    </row>
    <row r="56" spans="2:20" ht="36.75" customHeight="1" thickTop="1" thickBot="1">
      <c r="B56" s="40" t="s">
        <v>16</v>
      </c>
      <c r="C56" s="41"/>
      <c r="D56" s="42"/>
      <c r="E56" s="42"/>
      <c r="F56" s="43"/>
      <c r="G56" s="66">
        <f>SUM(G16:G55)</f>
        <v>0</v>
      </c>
      <c r="H56" s="44"/>
      <c r="I56" s="44"/>
      <c r="J56" s="66">
        <f>SUM(J16:J55)</f>
        <v>0</v>
      </c>
      <c r="K56" s="44"/>
      <c r="L56" s="44"/>
      <c r="M56" s="66">
        <f>SUM(M16:M55)</f>
        <v>0</v>
      </c>
      <c r="N56" s="45"/>
      <c r="O56" s="65">
        <f>SUM(O16:O55)</f>
        <v>0</v>
      </c>
      <c r="P56" s="45"/>
      <c r="Q56" s="62">
        <f>SUM(Q16:Q55)</f>
        <v>0</v>
      </c>
      <c r="R56" s="63">
        <f>SUM(R16:R55)</f>
        <v>0</v>
      </c>
      <c r="S56" s="64">
        <f>SUM(S16:S55)</f>
        <v>0</v>
      </c>
      <c r="T56" s="64">
        <f>SUM(T16:T55)</f>
        <v>0</v>
      </c>
    </row>
    <row r="58" spans="2:20" ht="24.95" customHeight="1">
      <c r="B58" s="29" t="s">
        <v>185</v>
      </c>
      <c r="C58" s="29"/>
      <c r="D58" s="29"/>
    </row>
    <row r="59" spans="2:20" ht="24.95" customHeight="1">
      <c r="B59" s="46" t="s">
        <v>187</v>
      </c>
      <c r="C59" s="146" t="s">
        <v>232</v>
      </c>
      <c r="D59" s="146"/>
      <c r="E59" s="146"/>
      <c r="F59" s="146"/>
      <c r="G59" s="173"/>
      <c r="H59" s="47" t="s">
        <v>246</v>
      </c>
    </row>
    <row r="60" spans="2:20" ht="24.95" customHeight="1">
      <c r="B60" s="46"/>
      <c r="C60" s="48" t="s">
        <v>190</v>
      </c>
      <c r="D60" s="48"/>
      <c r="E60" s="48"/>
      <c r="F60" s="48"/>
      <c r="G60" s="48"/>
    </row>
    <row r="61" spans="2:20" ht="24.95" customHeight="1">
      <c r="B61" s="49"/>
      <c r="C61" s="134"/>
      <c r="D61" s="135"/>
      <c r="E61" s="135"/>
      <c r="F61" s="135"/>
      <c r="G61" s="135"/>
      <c r="H61" s="135"/>
      <c r="I61" s="135"/>
      <c r="J61" s="135"/>
      <c r="K61" s="135"/>
      <c r="L61" s="135"/>
      <c r="M61" s="135"/>
      <c r="N61" s="136"/>
    </row>
    <row r="62" spans="2:20" ht="24.95" customHeight="1">
      <c r="B62" s="49"/>
      <c r="C62" s="137"/>
      <c r="D62" s="138"/>
      <c r="E62" s="138"/>
      <c r="F62" s="138"/>
      <c r="G62" s="138"/>
      <c r="H62" s="138"/>
      <c r="I62" s="138"/>
      <c r="J62" s="138"/>
      <c r="K62" s="138"/>
      <c r="L62" s="138"/>
      <c r="M62" s="138"/>
      <c r="N62" s="139"/>
    </row>
    <row r="63" spans="2:20" ht="24.95" customHeight="1">
      <c r="B63" s="49"/>
      <c r="C63" s="137"/>
      <c r="D63" s="138"/>
      <c r="E63" s="138"/>
      <c r="F63" s="138"/>
      <c r="G63" s="138"/>
      <c r="H63" s="138"/>
      <c r="I63" s="138"/>
      <c r="J63" s="138"/>
      <c r="K63" s="138"/>
      <c r="L63" s="138"/>
      <c r="M63" s="138"/>
      <c r="N63" s="139"/>
    </row>
    <row r="64" spans="2:20" ht="24.95" customHeight="1">
      <c r="B64" s="49"/>
      <c r="C64" s="137"/>
      <c r="D64" s="138"/>
      <c r="E64" s="138"/>
      <c r="F64" s="138"/>
      <c r="G64" s="138"/>
      <c r="H64" s="138"/>
      <c r="I64" s="138"/>
      <c r="J64" s="138"/>
      <c r="K64" s="138"/>
      <c r="L64" s="138"/>
      <c r="M64" s="138"/>
      <c r="N64" s="139"/>
    </row>
    <row r="65" spans="2:14" ht="24.95" customHeight="1">
      <c r="B65" s="49"/>
      <c r="C65" s="140"/>
      <c r="D65" s="141"/>
      <c r="E65" s="141"/>
      <c r="F65" s="141"/>
      <c r="G65" s="141"/>
      <c r="H65" s="141"/>
      <c r="I65" s="141"/>
      <c r="J65" s="141"/>
      <c r="K65" s="141"/>
      <c r="L65" s="141"/>
      <c r="M65" s="141"/>
      <c r="N65" s="142"/>
    </row>
    <row r="66" spans="2:14" ht="24.95" customHeight="1">
      <c r="B66" s="49"/>
      <c r="C66" s="109"/>
      <c r="D66" s="109"/>
      <c r="E66" s="109"/>
      <c r="F66" s="109"/>
      <c r="G66" s="109"/>
      <c r="H66" s="109"/>
      <c r="I66" s="109"/>
    </row>
    <row r="67" spans="2:14" ht="24.95" customHeight="1">
      <c r="B67" s="46" t="s">
        <v>192</v>
      </c>
      <c r="C67" s="110" t="s">
        <v>231</v>
      </c>
      <c r="D67" s="110"/>
      <c r="E67" s="110"/>
      <c r="F67" s="110"/>
      <c r="G67" s="110"/>
      <c r="H67" s="47" t="s">
        <v>246</v>
      </c>
      <c r="I67" s="50"/>
    </row>
    <row r="68" spans="2:14" ht="24.95" customHeight="1">
      <c r="B68" s="46"/>
      <c r="C68" s="48" t="s">
        <v>190</v>
      </c>
      <c r="D68" s="48"/>
      <c r="E68" s="48"/>
      <c r="F68" s="48"/>
      <c r="G68" s="48"/>
    </row>
    <row r="69" spans="2:14" ht="24.95" customHeight="1">
      <c r="B69" s="49"/>
      <c r="C69" s="134"/>
      <c r="D69" s="135"/>
      <c r="E69" s="135"/>
      <c r="F69" s="135"/>
      <c r="G69" s="135"/>
      <c r="H69" s="135"/>
      <c r="I69" s="135"/>
      <c r="J69" s="135"/>
      <c r="K69" s="135"/>
      <c r="L69" s="135"/>
      <c r="M69" s="135"/>
      <c r="N69" s="136"/>
    </row>
    <row r="70" spans="2:14" ht="24.95" customHeight="1">
      <c r="B70" s="49"/>
      <c r="C70" s="137"/>
      <c r="D70" s="138"/>
      <c r="E70" s="138"/>
      <c r="F70" s="138"/>
      <c r="G70" s="138"/>
      <c r="H70" s="138"/>
      <c r="I70" s="138"/>
      <c r="J70" s="138"/>
      <c r="K70" s="138"/>
      <c r="L70" s="138"/>
      <c r="M70" s="138"/>
      <c r="N70" s="139"/>
    </row>
    <row r="71" spans="2:14" ht="24.95" customHeight="1">
      <c r="B71" s="49"/>
      <c r="C71" s="137"/>
      <c r="D71" s="138"/>
      <c r="E71" s="138"/>
      <c r="F71" s="138"/>
      <c r="G71" s="138"/>
      <c r="H71" s="138"/>
      <c r="I71" s="138"/>
      <c r="J71" s="138"/>
      <c r="K71" s="138"/>
      <c r="L71" s="138"/>
      <c r="M71" s="138"/>
      <c r="N71" s="139"/>
    </row>
    <row r="72" spans="2:14" ht="24.95" customHeight="1">
      <c r="B72" s="49"/>
      <c r="C72" s="137"/>
      <c r="D72" s="138"/>
      <c r="E72" s="138"/>
      <c r="F72" s="138"/>
      <c r="G72" s="138"/>
      <c r="H72" s="138"/>
      <c r="I72" s="138"/>
      <c r="J72" s="138"/>
      <c r="K72" s="138"/>
      <c r="L72" s="138"/>
      <c r="M72" s="138"/>
      <c r="N72" s="139"/>
    </row>
    <row r="73" spans="2:14" ht="24.95" customHeight="1">
      <c r="B73" s="49"/>
      <c r="C73" s="140"/>
      <c r="D73" s="141"/>
      <c r="E73" s="141"/>
      <c r="F73" s="141"/>
      <c r="G73" s="141"/>
      <c r="H73" s="141"/>
      <c r="I73" s="141"/>
      <c r="J73" s="141"/>
      <c r="K73" s="141"/>
      <c r="L73" s="141"/>
      <c r="M73" s="141"/>
      <c r="N73" s="142"/>
    </row>
    <row r="74" spans="2:14" ht="24.95" customHeight="1">
      <c r="B74" s="49"/>
      <c r="C74" s="109"/>
      <c r="D74" s="109"/>
      <c r="E74" s="109"/>
      <c r="F74" s="109"/>
      <c r="G74" s="109"/>
      <c r="H74" s="109"/>
      <c r="I74" s="109"/>
    </row>
    <row r="75" spans="2:14" ht="24.95" customHeight="1">
      <c r="B75" s="46" t="s">
        <v>194</v>
      </c>
      <c r="C75" s="110" t="s">
        <v>233</v>
      </c>
      <c r="D75" s="110"/>
      <c r="E75" s="110"/>
      <c r="F75" s="110"/>
      <c r="G75" s="110"/>
      <c r="H75" s="47" t="s">
        <v>246</v>
      </c>
      <c r="I75" s="50"/>
    </row>
    <row r="76" spans="2:14" ht="24.95" customHeight="1">
      <c r="B76" s="46"/>
      <c r="C76" s="48" t="s">
        <v>190</v>
      </c>
      <c r="D76" s="48"/>
      <c r="E76" s="48"/>
      <c r="F76" s="48"/>
      <c r="G76" s="48"/>
    </row>
    <row r="77" spans="2:14" ht="24.95" customHeight="1">
      <c r="C77" s="134"/>
      <c r="D77" s="135"/>
      <c r="E77" s="135"/>
      <c r="F77" s="135"/>
      <c r="G77" s="135"/>
      <c r="H77" s="135"/>
      <c r="I77" s="135"/>
      <c r="J77" s="135"/>
      <c r="K77" s="135"/>
      <c r="L77" s="135"/>
      <c r="M77" s="135"/>
      <c r="N77" s="136"/>
    </row>
    <row r="78" spans="2:14" ht="24.95" customHeight="1">
      <c r="C78" s="137"/>
      <c r="D78" s="138"/>
      <c r="E78" s="138"/>
      <c r="F78" s="138"/>
      <c r="G78" s="138"/>
      <c r="H78" s="138"/>
      <c r="I78" s="138"/>
      <c r="J78" s="138"/>
      <c r="K78" s="138"/>
      <c r="L78" s="138"/>
      <c r="M78" s="138"/>
      <c r="N78" s="139"/>
    </row>
    <row r="79" spans="2:14" ht="24.95" customHeight="1">
      <c r="C79" s="137"/>
      <c r="D79" s="138"/>
      <c r="E79" s="138"/>
      <c r="F79" s="138"/>
      <c r="G79" s="138"/>
      <c r="H79" s="138"/>
      <c r="I79" s="138"/>
      <c r="J79" s="138"/>
      <c r="K79" s="138"/>
      <c r="L79" s="138"/>
      <c r="M79" s="138"/>
      <c r="N79" s="139"/>
    </row>
    <row r="80" spans="2:14" ht="24.95" customHeight="1">
      <c r="C80" s="137"/>
      <c r="D80" s="138"/>
      <c r="E80" s="138"/>
      <c r="F80" s="138"/>
      <c r="G80" s="138"/>
      <c r="H80" s="138"/>
      <c r="I80" s="138"/>
      <c r="J80" s="138"/>
      <c r="K80" s="138"/>
      <c r="L80" s="138"/>
      <c r="M80" s="138"/>
      <c r="N80" s="139"/>
    </row>
    <row r="81" spans="2:16" ht="24.95" customHeight="1">
      <c r="C81" s="140"/>
      <c r="D81" s="141"/>
      <c r="E81" s="141"/>
      <c r="F81" s="141"/>
      <c r="G81" s="141"/>
      <c r="H81" s="141"/>
      <c r="I81" s="141"/>
      <c r="J81" s="141"/>
      <c r="K81" s="141"/>
      <c r="L81" s="141"/>
      <c r="M81" s="141"/>
      <c r="N81" s="142"/>
    </row>
    <row r="83" spans="2:16" ht="24.95" customHeight="1">
      <c r="B83" s="67"/>
      <c r="C83" s="67"/>
      <c r="D83" s="67"/>
      <c r="E83" s="67"/>
      <c r="F83" s="67"/>
      <c r="G83" s="67"/>
      <c r="H83" s="67"/>
      <c r="I83" s="67"/>
      <c r="J83" s="67"/>
      <c r="K83" s="67"/>
      <c r="L83" s="67"/>
      <c r="M83" s="67"/>
      <c r="N83" s="67"/>
      <c r="O83" s="67"/>
      <c r="P83" s="67"/>
    </row>
    <row r="84" spans="2:16" ht="24.95" customHeight="1">
      <c r="B84" s="67"/>
      <c r="C84" s="67"/>
      <c r="D84" s="67"/>
      <c r="E84" s="67"/>
      <c r="F84" s="67"/>
      <c r="G84" s="67"/>
      <c r="H84" s="67"/>
      <c r="I84" s="67"/>
      <c r="J84" s="67"/>
      <c r="K84" s="67"/>
      <c r="L84" s="67"/>
      <c r="M84" s="67"/>
      <c r="N84" s="67"/>
      <c r="O84" s="67"/>
      <c r="P84" s="67"/>
    </row>
    <row r="85" spans="2:16" ht="24.95" customHeight="1">
      <c r="B85" s="67"/>
      <c r="C85" s="67"/>
      <c r="D85" s="67"/>
      <c r="E85" s="67"/>
      <c r="F85" s="67"/>
      <c r="G85" s="67"/>
      <c r="H85" s="67"/>
      <c r="I85" s="67"/>
      <c r="J85" s="67"/>
      <c r="K85" s="67"/>
      <c r="L85" s="67"/>
      <c r="M85" s="67"/>
      <c r="N85" s="67"/>
      <c r="O85" s="67"/>
      <c r="P85" s="67"/>
    </row>
    <row r="86" spans="2:16" ht="24.95" customHeight="1">
      <c r="B86" s="67"/>
      <c r="C86" s="67"/>
      <c r="D86" s="67"/>
      <c r="E86" s="67"/>
      <c r="F86" s="67"/>
      <c r="G86" s="67"/>
      <c r="H86" s="67"/>
      <c r="I86" s="67"/>
      <c r="J86" s="67"/>
      <c r="K86" s="67"/>
      <c r="L86" s="67"/>
      <c r="M86" s="67"/>
      <c r="N86" s="67"/>
      <c r="O86" s="67"/>
      <c r="P86" s="67"/>
    </row>
    <row r="87" spans="2:16" ht="24.95" customHeight="1">
      <c r="B87" s="67"/>
      <c r="C87" s="67"/>
      <c r="D87" s="67"/>
      <c r="E87" s="67"/>
      <c r="F87" s="67"/>
      <c r="G87" s="67"/>
      <c r="H87" s="67"/>
      <c r="I87" s="67"/>
      <c r="J87" s="67"/>
      <c r="K87" s="67"/>
      <c r="L87" s="67"/>
      <c r="M87" s="67"/>
      <c r="N87" s="67"/>
      <c r="O87" s="67"/>
      <c r="P87" s="67"/>
    </row>
    <row r="88" spans="2:16" ht="24.95" customHeight="1" thickBot="1">
      <c r="B88" s="67" t="s">
        <v>195</v>
      </c>
      <c r="C88" s="67"/>
      <c r="D88" s="67"/>
      <c r="E88" s="67"/>
      <c r="F88" s="67" t="s">
        <v>208</v>
      </c>
      <c r="G88" s="67"/>
      <c r="H88" s="67"/>
      <c r="I88" s="67"/>
      <c r="J88" s="67"/>
      <c r="K88" s="67"/>
      <c r="L88" s="67"/>
      <c r="M88" s="67"/>
      <c r="N88" s="67"/>
      <c r="O88" s="67"/>
      <c r="P88" s="67"/>
    </row>
    <row r="89" spans="2:16" ht="24.95" customHeight="1">
      <c r="B89" s="68" t="s">
        <v>196</v>
      </c>
      <c r="C89" s="69" t="s">
        <v>200</v>
      </c>
      <c r="D89" s="70" t="s">
        <v>201</v>
      </c>
      <c r="E89" s="71"/>
      <c r="F89" s="72" t="s">
        <v>186</v>
      </c>
      <c r="G89" s="162" t="s">
        <v>209</v>
      </c>
      <c r="H89" s="164" t="s">
        <v>234</v>
      </c>
      <c r="I89" s="165"/>
      <c r="J89" s="165"/>
      <c r="K89" s="166"/>
      <c r="L89" s="67"/>
      <c r="M89" s="67"/>
      <c r="N89" s="67"/>
      <c r="O89" s="67"/>
      <c r="P89" s="67"/>
    </row>
    <row r="90" spans="2:16" ht="24.95" customHeight="1">
      <c r="B90" s="73" t="s">
        <v>197</v>
      </c>
      <c r="C90" s="74" t="s">
        <v>202</v>
      </c>
      <c r="D90" s="75" t="s">
        <v>203</v>
      </c>
      <c r="E90" s="71"/>
      <c r="F90" s="76" t="s">
        <v>191</v>
      </c>
      <c r="G90" s="132"/>
      <c r="H90" s="167" t="s">
        <v>235</v>
      </c>
      <c r="I90" s="168"/>
      <c r="J90" s="168"/>
      <c r="K90" s="169"/>
      <c r="L90" s="67"/>
      <c r="M90" s="67"/>
      <c r="N90" s="67"/>
      <c r="O90" s="67"/>
      <c r="P90" s="67"/>
    </row>
    <row r="91" spans="2:16" ht="24.95" customHeight="1">
      <c r="B91" s="73" t="s">
        <v>198</v>
      </c>
      <c r="C91" s="77" t="s">
        <v>204</v>
      </c>
      <c r="D91" s="75" t="s">
        <v>205</v>
      </c>
      <c r="E91" s="71"/>
      <c r="F91" s="76" t="s">
        <v>193</v>
      </c>
      <c r="G91" s="133"/>
      <c r="H91" s="167" t="s">
        <v>236</v>
      </c>
      <c r="I91" s="168"/>
      <c r="J91" s="168"/>
      <c r="K91" s="169"/>
      <c r="L91" s="67"/>
      <c r="M91" s="67"/>
      <c r="N91" s="67"/>
      <c r="O91" s="67"/>
      <c r="P91" s="67"/>
    </row>
    <row r="92" spans="2:16" ht="24.95" customHeight="1" thickBot="1">
      <c r="B92" s="78" t="s">
        <v>199</v>
      </c>
      <c r="C92" s="79" t="s">
        <v>206</v>
      </c>
      <c r="D92" s="80" t="s">
        <v>207</v>
      </c>
      <c r="E92" s="71"/>
      <c r="F92" s="76" t="s">
        <v>210</v>
      </c>
      <c r="G92" s="131" t="s">
        <v>211</v>
      </c>
      <c r="H92" s="167" t="s">
        <v>237</v>
      </c>
      <c r="I92" s="168"/>
      <c r="J92" s="168"/>
      <c r="K92" s="169"/>
      <c r="L92" s="67"/>
      <c r="M92" s="67"/>
      <c r="N92" s="67"/>
      <c r="O92" s="67"/>
      <c r="P92" s="67"/>
    </row>
    <row r="93" spans="2:16" ht="24.95" customHeight="1" thickBot="1">
      <c r="B93" s="67"/>
      <c r="C93" s="67"/>
      <c r="D93" s="67"/>
      <c r="E93" s="67"/>
      <c r="F93" s="81" t="s">
        <v>212</v>
      </c>
      <c r="G93" s="163"/>
      <c r="H93" s="170" t="s">
        <v>238</v>
      </c>
      <c r="I93" s="171"/>
      <c r="J93" s="171"/>
      <c r="K93" s="172"/>
      <c r="L93" s="67"/>
      <c r="M93" s="67"/>
      <c r="N93" s="67"/>
      <c r="O93" s="67"/>
      <c r="P93" s="67"/>
    </row>
    <row r="94" spans="2:16" ht="24.95" customHeight="1" thickBot="1">
      <c r="B94" s="67"/>
      <c r="C94" s="67"/>
      <c r="D94" s="67"/>
      <c r="E94" s="67"/>
      <c r="F94" s="67"/>
      <c r="G94" s="67"/>
      <c r="H94" s="67"/>
      <c r="I94" s="67"/>
      <c r="J94" s="67"/>
      <c r="K94" s="67"/>
      <c r="L94" s="67"/>
      <c r="M94" s="67"/>
      <c r="N94" s="67"/>
      <c r="O94" s="67"/>
      <c r="P94" s="67"/>
    </row>
    <row r="95" spans="2:16" ht="24.95" customHeight="1">
      <c r="B95" s="67"/>
      <c r="C95" s="67"/>
      <c r="D95" s="67"/>
      <c r="E95" s="67"/>
      <c r="F95" s="82" t="s">
        <v>217</v>
      </c>
      <c r="G95" s="83" t="s">
        <v>218</v>
      </c>
      <c r="H95" s="83" t="s">
        <v>219</v>
      </c>
      <c r="I95" s="84" t="s">
        <v>220</v>
      </c>
      <c r="J95" s="67"/>
      <c r="K95" s="67"/>
      <c r="L95" s="67"/>
      <c r="M95" s="67"/>
      <c r="N95" s="67"/>
      <c r="O95" s="67"/>
      <c r="P95" s="67"/>
    </row>
    <row r="96" spans="2:16" ht="24.95" customHeight="1" thickBot="1">
      <c r="B96" s="67"/>
      <c r="C96" s="67"/>
      <c r="D96" s="67"/>
      <c r="E96" s="67"/>
      <c r="F96" s="81" t="s">
        <v>213</v>
      </c>
      <c r="G96" s="85" t="s">
        <v>214</v>
      </c>
      <c r="H96" s="85" t="s">
        <v>215</v>
      </c>
      <c r="I96" s="86" t="s">
        <v>216</v>
      </c>
      <c r="J96" s="67"/>
      <c r="K96" s="67"/>
      <c r="L96" s="67"/>
      <c r="M96" s="67"/>
      <c r="N96" s="67"/>
      <c r="O96" s="67"/>
      <c r="P96" s="67"/>
    </row>
    <row r="97" spans="2:16" ht="24.95" customHeight="1">
      <c r="B97" s="67"/>
      <c r="C97" s="67"/>
      <c r="D97" s="67"/>
      <c r="E97" s="67"/>
      <c r="F97" s="67"/>
      <c r="G97" s="67"/>
      <c r="H97" s="67"/>
      <c r="I97" s="67"/>
      <c r="J97" s="67"/>
      <c r="K97" s="67"/>
      <c r="L97" s="67"/>
      <c r="M97" s="67"/>
      <c r="N97" s="67"/>
      <c r="O97" s="67"/>
      <c r="P97" s="67"/>
    </row>
    <row r="98" spans="2:16" ht="24.95" customHeight="1" thickBot="1">
      <c r="B98" s="67" t="s">
        <v>221</v>
      </c>
      <c r="C98" s="67"/>
      <c r="D98" s="67"/>
      <c r="E98" s="67"/>
      <c r="F98" s="67"/>
      <c r="G98" s="67"/>
      <c r="H98" s="67"/>
      <c r="I98" s="67"/>
      <c r="J98" s="67"/>
      <c r="K98" s="67"/>
      <c r="L98" s="67"/>
      <c r="M98" s="67"/>
      <c r="N98" s="67"/>
      <c r="O98" s="67"/>
      <c r="P98" s="67"/>
    </row>
    <row r="99" spans="2:16" ht="24.95" customHeight="1">
      <c r="B99" s="126"/>
      <c r="C99" s="127"/>
      <c r="D99" s="159" t="s">
        <v>188</v>
      </c>
      <c r="E99" s="160"/>
      <c r="F99" s="160"/>
      <c r="G99" s="161"/>
      <c r="H99" s="67"/>
      <c r="I99" s="67"/>
      <c r="J99" s="152" t="s">
        <v>225</v>
      </c>
      <c r="K99" s="153"/>
      <c r="L99" s="67"/>
      <c r="M99" s="67"/>
      <c r="N99" s="67"/>
      <c r="O99" s="67"/>
      <c r="P99" s="67"/>
    </row>
    <row r="100" spans="2:16" ht="24.95" customHeight="1">
      <c r="B100" s="128"/>
      <c r="C100" s="129"/>
      <c r="D100" s="87" t="s">
        <v>217</v>
      </c>
      <c r="E100" s="87" t="s">
        <v>218</v>
      </c>
      <c r="F100" s="87" t="s">
        <v>219</v>
      </c>
      <c r="G100" s="88" t="s">
        <v>220</v>
      </c>
      <c r="H100" s="67"/>
      <c r="I100" s="67"/>
      <c r="J100" s="89" t="s">
        <v>226</v>
      </c>
      <c r="K100" s="89">
        <v>4</v>
      </c>
      <c r="L100" s="67"/>
      <c r="M100" s="67"/>
      <c r="N100" s="67"/>
      <c r="O100" s="67"/>
      <c r="P100" s="67"/>
    </row>
    <row r="101" spans="2:16" ht="24.95" customHeight="1">
      <c r="B101" s="97" t="s">
        <v>240</v>
      </c>
      <c r="C101" s="87" t="s">
        <v>196</v>
      </c>
      <c r="D101" s="90" t="s">
        <v>222</v>
      </c>
      <c r="E101" s="90" t="s">
        <v>222</v>
      </c>
      <c r="F101" s="90" t="s">
        <v>222</v>
      </c>
      <c r="G101" s="91" t="s">
        <v>223</v>
      </c>
      <c r="H101" s="67"/>
      <c r="I101" s="67"/>
      <c r="J101" s="89" t="s">
        <v>197</v>
      </c>
      <c r="K101" s="89">
        <v>3</v>
      </c>
      <c r="L101" s="67"/>
      <c r="M101" s="67"/>
      <c r="N101" s="67"/>
      <c r="O101" s="67"/>
      <c r="P101" s="67"/>
    </row>
    <row r="102" spans="2:16" ht="24.95" customHeight="1" thickBot="1">
      <c r="B102" s="98"/>
      <c r="C102" s="92" t="s">
        <v>197</v>
      </c>
      <c r="D102" s="93" t="s">
        <v>222</v>
      </c>
      <c r="E102" s="93" t="s">
        <v>222</v>
      </c>
      <c r="F102" s="94" t="s">
        <v>223</v>
      </c>
      <c r="G102" s="95" t="s">
        <v>239</v>
      </c>
      <c r="H102" s="67"/>
      <c r="I102" s="67"/>
      <c r="J102" s="89" t="s">
        <v>198</v>
      </c>
      <c r="K102" s="89">
        <v>0</v>
      </c>
      <c r="L102" s="67"/>
      <c r="M102" s="67"/>
      <c r="N102" s="67"/>
      <c r="O102" s="67"/>
      <c r="P102" s="67"/>
    </row>
    <row r="103" spans="2:16" ht="24.95" customHeight="1">
      <c r="B103" s="67"/>
      <c r="C103" s="67"/>
      <c r="D103" s="67"/>
      <c r="E103" s="67"/>
      <c r="F103" s="67"/>
      <c r="G103" s="67"/>
      <c r="H103" s="67"/>
      <c r="I103" s="67"/>
      <c r="J103" s="89" t="s">
        <v>199</v>
      </c>
      <c r="K103" s="89">
        <v>0</v>
      </c>
      <c r="L103" s="67"/>
      <c r="M103" s="67"/>
      <c r="N103" s="67"/>
      <c r="O103" s="67"/>
      <c r="P103" s="67"/>
    </row>
    <row r="104" spans="2:16" ht="24.95" customHeight="1">
      <c r="B104" s="67"/>
      <c r="C104" s="67"/>
      <c r="D104" s="67"/>
      <c r="E104" s="67"/>
      <c r="F104" s="67"/>
      <c r="G104" s="67"/>
      <c r="H104" s="67"/>
      <c r="I104" s="67"/>
      <c r="J104" s="96" t="s">
        <v>217</v>
      </c>
      <c r="K104" s="89">
        <v>4</v>
      </c>
      <c r="L104" s="67"/>
      <c r="M104" s="67"/>
      <c r="N104" s="67"/>
      <c r="O104" s="67"/>
      <c r="P104" s="67"/>
    </row>
    <row r="105" spans="2:16" ht="24.95" customHeight="1">
      <c r="B105" s="67"/>
      <c r="C105" s="67"/>
      <c r="D105" s="67"/>
      <c r="E105" s="67"/>
      <c r="F105" s="67"/>
      <c r="G105" s="67"/>
      <c r="H105" s="67"/>
      <c r="I105" s="67"/>
      <c r="J105" s="96" t="s">
        <v>218</v>
      </c>
      <c r="K105" s="89">
        <v>3</v>
      </c>
      <c r="L105" s="67"/>
      <c r="M105" s="67"/>
      <c r="N105" s="67"/>
      <c r="O105" s="67"/>
      <c r="P105" s="67"/>
    </row>
    <row r="106" spans="2:16" ht="24.95" customHeight="1">
      <c r="B106" s="67"/>
      <c r="C106" s="67"/>
      <c r="D106" s="67"/>
      <c r="E106" s="67"/>
      <c r="F106" s="67"/>
      <c r="G106" s="67"/>
      <c r="H106" s="67"/>
      <c r="I106" s="67"/>
      <c r="J106" s="96" t="s">
        <v>219</v>
      </c>
      <c r="K106" s="89">
        <v>2</v>
      </c>
      <c r="L106" s="67"/>
      <c r="M106" s="67"/>
      <c r="N106" s="67"/>
      <c r="O106" s="67"/>
      <c r="P106" s="67"/>
    </row>
    <row r="107" spans="2:16" ht="24.95" customHeight="1">
      <c r="B107" s="67"/>
      <c r="C107" s="67"/>
      <c r="D107" s="67"/>
      <c r="E107" s="67"/>
      <c r="F107" s="67"/>
      <c r="G107" s="67"/>
      <c r="H107" s="67"/>
      <c r="I107" s="67"/>
      <c r="J107" s="96" t="s">
        <v>220</v>
      </c>
      <c r="K107" s="89">
        <v>1</v>
      </c>
      <c r="L107" s="67"/>
      <c r="M107" s="67"/>
      <c r="N107" s="67"/>
      <c r="O107" s="67"/>
      <c r="P107" s="67"/>
    </row>
  </sheetData>
  <sheetProtection sheet="1" objects="1" scenarios="1"/>
  <autoFilter ref="B15:U56"/>
  <mergeCells count="54">
    <mergeCell ref="C59:G59"/>
    <mergeCell ref="K10:L10"/>
    <mergeCell ref="D5:G5"/>
    <mergeCell ref="J5:M5"/>
    <mergeCell ref="D13:D15"/>
    <mergeCell ref="E13:E15"/>
    <mergeCell ref="G7:H8"/>
    <mergeCell ref="K7:L8"/>
    <mergeCell ref="K6:L6"/>
    <mergeCell ref="D99:G99"/>
    <mergeCell ref="G89:G91"/>
    <mergeCell ref="G92:G93"/>
    <mergeCell ref="H89:K89"/>
    <mergeCell ref="H90:K90"/>
    <mergeCell ref="H91:K91"/>
    <mergeCell ref="H92:K92"/>
    <mergeCell ref="H93:K93"/>
    <mergeCell ref="T14:T15"/>
    <mergeCell ref="I14:K14"/>
    <mergeCell ref="S14:S15"/>
    <mergeCell ref="F13:O13"/>
    <mergeCell ref="P13:P15"/>
    <mergeCell ref="B1:D1"/>
    <mergeCell ref="B99:C100"/>
    <mergeCell ref="G10:H10"/>
    <mergeCell ref="B11:C11"/>
    <mergeCell ref="B13:B15"/>
    <mergeCell ref="C61:N65"/>
    <mergeCell ref="C13:C15"/>
    <mergeCell ref="B2:P3"/>
    <mergeCell ref="B5:C5"/>
    <mergeCell ref="B6:C6"/>
    <mergeCell ref="G6:H6"/>
    <mergeCell ref="H5:I5"/>
    <mergeCell ref="D6:F6"/>
    <mergeCell ref="J99:K99"/>
    <mergeCell ref="C69:N73"/>
    <mergeCell ref="C77:N81"/>
    <mergeCell ref="B101:B102"/>
    <mergeCell ref="O7:Q8"/>
    <mergeCell ref="R7:S8"/>
    <mergeCell ref="B10:C10"/>
    <mergeCell ref="C66:I66"/>
    <mergeCell ref="C67:G67"/>
    <mergeCell ref="C74:I74"/>
    <mergeCell ref="C75:G75"/>
    <mergeCell ref="B7:C8"/>
    <mergeCell ref="O10:P10"/>
    <mergeCell ref="Q13:Q15"/>
    <mergeCell ref="R13:T13"/>
    <mergeCell ref="F14:H14"/>
    <mergeCell ref="L14:N14"/>
    <mergeCell ref="O14:O15"/>
    <mergeCell ref="R14:R15"/>
  </mergeCells>
  <phoneticPr fontId="1"/>
  <dataValidations count="2">
    <dataValidation type="list" allowBlank="1" showInputMessage="1" showErrorMessage="1" sqref="H59 H67 H75">
      <formula1>"該当する,該当しない,　,"</formula1>
    </dataValidation>
    <dataValidation type="list" allowBlank="1" showInputMessage="1" showErrorMessage="1" sqref="E16:E55">
      <formula1>"〇,"</formula1>
    </dataValidation>
  </dataValidations>
  <pageMargins left="0.25" right="0.25" top="0.75" bottom="0.75" header="0.3" footer="0.3"/>
  <pageSetup paperSize="8" scale="45" orientation="landscape" r:id="rId1"/>
  <rowBreaks count="1" manualBreakCount="1">
    <brk id="56" max="19"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'99_データベース'!$N$11:$N$19</xm:f>
          </x14:formula1>
          <xm:sqref>L16:L55</xm:sqref>
        </x14:dataValidation>
        <x14:dataValidation type="list" allowBlank="1" showInputMessage="1">
          <x14:formula1>
            <xm:f>'99_データベース'!$F$3:$F$9</xm:f>
          </x14:formula1>
          <xm:sqref>I16:I55</xm:sqref>
        </x14:dataValidation>
        <x14:dataValidation type="list" allowBlank="1" showInputMessage="1" showErrorMessage="1">
          <x14:formula1>
            <xm:f>'99_データベース'!$B$3:$B$8</xm:f>
          </x14:formula1>
          <xm:sqref>C16:C55</xm:sqref>
        </x14:dataValidation>
        <x14:dataValidation type="list" allowBlank="1" showInputMessage="1">
          <x14:formula1>
            <xm:f>'99_データベース'!$F$3:$F$9</xm:f>
          </x14:formula1>
          <xm:sqref>F16:F55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B2:N89"/>
  <sheetViews>
    <sheetView zoomScale="55" zoomScaleNormal="55" workbookViewId="0">
      <selection activeCell="D24" sqref="A1:XFD1048576"/>
    </sheetView>
  </sheetViews>
  <sheetFormatPr defaultColWidth="9" defaultRowHeight="18.75"/>
  <cols>
    <col min="1" max="1" width="9" style="1"/>
    <col min="2" max="2" width="33.875" style="1" bestFit="1" customWidth="1"/>
    <col min="3" max="3" width="16.375" style="1" bestFit="1" customWidth="1"/>
    <col min="4" max="4" width="11.25" style="1" customWidth="1"/>
    <col min="5" max="5" width="9" style="1"/>
    <col min="6" max="6" width="16" style="1" customWidth="1"/>
    <col min="7" max="7" width="14.25" style="1" bestFit="1" customWidth="1"/>
    <col min="8" max="8" width="17.125" style="1" customWidth="1"/>
    <col min="9" max="9" width="9" style="1"/>
    <col min="10" max="10" width="20.125" style="1" customWidth="1"/>
    <col min="11" max="12" width="16" style="1" customWidth="1"/>
    <col min="13" max="16384" width="9" style="1"/>
  </cols>
  <sheetData>
    <row r="2" spans="2:14" ht="43.5" customHeight="1">
      <c r="B2" s="3" t="s">
        <v>0</v>
      </c>
      <c r="C2" s="3" t="s">
        <v>10</v>
      </c>
      <c r="D2" s="3" t="s">
        <v>11</v>
      </c>
      <c r="F2" s="3" t="s">
        <v>5</v>
      </c>
      <c r="G2" s="6" t="s">
        <v>17</v>
      </c>
      <c r="H2" s="4" t="s">
        <v>18</v>
      </c>
      <c r="J2" s="3" t="s">
        <v>5</v>
      </c>
      <c r="K2" s="6" t="s">
        <v>17</v>
      </c>
      <c r="L2" s="4" t="s">
        <v>18</v>
      </c>
    </row>
    <row r="3" spans="2:14">
      <c r="B3" s="2" t="s">
        <v>28</v>
      </c>
      <c r="C3" s="5"/>
      <c r="D3" s="7">
        <v>0.5</v>
      </c>
      <c r="F3" s="2" t="s">
        <v>30</v>
      </c>
      <c r="G3" s="8">
        <v>0.38</v>
      </c>
      <c r="H3" s="8">
        <f>ROUND(G3*0.87,2)</f>
        <v>0.33</v>
      </c>
      <c r="J3" s="18" t="s">
        <v>30</v>
      </c>
      <c r="K3" s="17">
        <v>0.38</v>
      </c>
      <c r="L3" s="17">
        <f>K3*0.87</f>
        <v>0.3306</v>
      </c>
    </row>
    <row r="4" spans="2:14">
      <c r="B4" s="2" t="s">
        <v>1</v>
      </c>
      <c r="C4" s="7">
        <v>0.59599999999999997</v>
      </c>
      <c r="D4" s="7">
        <v>0.45100000000000001</v>
      </c>
      <c r="F4" s="2" t="s">
        <v>6</v>
      </c>
      <c r="G4" s="8">
        <v>0.38</v>
      </c>
      <c r="H4" s="8">
        <f>ROUND(G4*0.87,2)</f>
        <v>0.33</v>
      </c>
      <c r="J4" s="18" t="s">
        <v>23</v>
      </c>
      <c r="K4" s="17">
        <v>0.55000000000000004</v>
      </c>
      <c r="L4" s="17">
        <f t="shared" ref="L4:L67" si="0">K4*0.87</f>
        <v>0.47850000000000004</v>
      </c>
    </row>
    <row r="5" spans="2:14">
      <c r="B5" s="2" t="s">
        <v>2</v>
      </c>
      <c r="C5" s="7">
        <v>0.78800000000000003</v>
      </c>
      <c r="D5" s="7">
        <v>0.42499999999999999</v>
      </c>
      <c r="F5" s="2" t="s">
        <v>7</v>
      </c>
      <c r="G5" s="8">
        <v>0.44</v>
      </c>
      <c r="H5" s="8">
        <f t="shared" ref="H5:H66" si="1">ROUND(G5*0.87,2)</f>
        <v>0.38</v>
      </c>
      <c r="J5" s="18" t="s">
        <v>24</v>
      </c>
      <c r="K5" s="17">
        <v>0.46</v>
      </c>
      <c r="L5" s="17">
        <f t="shared" si="0"/>
        <v>0.4002</v>
      </c>
    </row>
    <row r="6" spans="2:14">
      <c r="B6" s="2" t="s">
        <v>3</v>
      </c>
      <c r="C6" s="7">
        <v>0.69099999999999995</v>
      </c>
      <c r="D6" s="7">
        <v>0.42699999999999999</v>
      </c>
      <c r="F6" s="2" t="s">
        <v>8</v>
      </c>
      <c r="G6" s="8">
        <v>0.52</v>
      </c>
      <c r="H6" s="8">
        <f t="shared" si="1"/>
        <v>0.45</v>
      </c>
      <c r="J6" s="18" t="s">
        <v>36</v>
      </c>
      <c r="K6" s="17">
        <v>0.47</v>
      </c>
      <c r="L6" s="17">
        <f t="shared" si="0"/>
        <v>0.40889999999999999</v>
      </c>
    </row>
    <row r="7" spans="2:14">
      <c r="B7" s="2" t="s">
        <v>4</v>
      </c>
      <c r="C7" s="7">
        <v>0.159</v>
      </c>
      <c r="D7" s="7">
        <v>0.47399999999999998</v>
      </c>
      <c r="F7" s="2" t="s">
        <v>9</v>
      </c>
      <c r="G7" s="8">
        <v>0.5</v>
      </c>
      <c r="H7" s="8">
        <f t="shared" si="1"/>
        <v>0.44</v>
      </c>
      <c r="J7" s="19" t="s">
        <v>31</v>
      </c>
      <c r="K7" s="17">
        <v>0.51</v>
      </c>
      <c r="L7" s="17">
        <f t="shared" si="0"/>
        <v>0.44369999999999998</v>
      </c>
    </row>
    <row r="8" spans="2:14">
      <c r="B8" s="9" t="s">
        <v>29</v>
      </c>
      <c r="C8" s="10">
        <v>0.54200000000000004</v>
      </c>
      <c r="D8" s="10">
        <v>0.49299999999999999</v>
      </c>
      <c r="F8" s="2" t="s">
        <v>32</v>
      </c>
      <c r="G8" s="8">
        <v>0.4</v>
      </c>
      <c r="H8" s="8">
        <f t="shared" si="1"/>
        <v>0.35</v>
      </c>
      <c r="J8" s="18" t="s">
        <v>34</v>
      </c>
      <c r="K8" s="20">
        <v>0.37</v>
      </c>
      <c r="L8" s="17">
        <f t="shared" si="0"/>
        <v>0.32190000000000002</v>
      </c>
    </row>
    <row r="9" spans="2:14">
      <c r="B9" s="13"/>
      <c r="C9" s="14"/>
      <c r="D9" s="14"/>
      <c r="F9" s="2" t="s">
        <v>33</v>
      </c>
      <c r="G9" s="8">
        <v>0.43</v>
      </c>
      <c r="H9" s="8">
        <f t="shared" si="1"/>
        <v>0.37</v>
      </c>
      <c r="J9" s="21" t="s">
        <v>35</v>
      </c>
      <c r="K9" s="17">
        <v>0.49</v>
      </c>
      <c r="L9" s="17">
        <f t="shared" si="0"/>
        <v>0.42630000000000001</v>
      </c>
    </row>
    <row r="10" spans="2:14">
      <c r="B10" s="11"/>
      <c r="C10" s="12"/>
      <c r="D10" s="12"/>
      <c r="F10" s="2" t="s">
        <v>37</v>
      </c>
      <c r="G10" s="8">
        <v>0.34</v>
      </c>
      <c r="H10" s="8">
        <f t="shared" si="1"/>
        <v>0.3</v>
      </c>
      <c r="I10" s="11"/>
      <c r="J10" s="18" t="s">
        <v>94</v>
      </c>
      <c r="K10" s="17">
        <v>0.47</v>
      </c>
      <c r="L10" s="17">
        <f t="shared" si="0"/>
        <v>0.40889999999999999</v>
      </c>
      <c r="N10" s="23" t="s">
        <v>252</v>
      </c>
    </row>
    <row r="11" spans="2:14">
      <c r="F11" s="2" t="s">
        <v>38</v>
      </c>
      <c r="G11" s="8">
        <v>0.36</v>
      </c>
      <c r="H11" s="8">
        <f t="shared" si="1"/>
        <v>0.31</v>
      </c>
      <c r="I11" s="11"/>
      <c r="J11" s="18" t="s">
        <v>95</v>
      </c>
      <c r="K11" s="17">
        <v>0.46</v>
      </c>
      <c r="L11" s="17">
        <f t="shared" si="0"/>
        <v>0.4002</v>
      </c>
      <c r="N11" s="23" t="s">
        <v>30</v>
      </c>
    </row>
    <row r="12" spans="2:14">
      <c r="F12" s="2" t="s">
        <v>39</v>
      </c>
      <c r="G12" s="8">
        <v>0.45</v>
      </c>
      <c r="H12" s="8">
        <f t="shared" si="1"/>
        <v>0.39</v>
      </c>
      <c r="J12" s="18" t="s">
        <v>96</v>
      </c>
      <c r="K12" s="17">
        <v>0.41</v>
      </c>
      <c r="L12" s="17">
        <f t="shared" si="0"/>
        <v>0.35669999999999996</v>
      </c>
      <c r="N12" s="23" t="s">
        <v>23</v>
      </c>
    </row>
    <row r="13" spans="2:14">
      <c r="F13" s="2" t="s">
        <v>40</v>
      </c>
      <c r="G13" s="8">
        <v>0.47</v>
      </c>
      <c r="H13" s="8">
        <f t="shared" si="1"/>
        <v>0.41</v>
      </c>
      <c r="J13" s="18" t="s">
        <v>97</v>
      </c>
      <c r="K13" s="17">
        <v>0.42</v>
      </c>
      <c r="L13" s="17">
        <f t="shared" si="0"/>
        <v>0.3654</v>
      </c>
      <c r="N13" s="23" t="s">
        <v>24</v>
      </c>
    </row>
    <row r="14" spans="2:14">
      <c r="F14" s="2" t="s">
        <v>41</v>
      </c>
      <c r="G14" s="8">
        <v>0.44</v>
      </c>
      <c r="H14" s="8">
        <f t="shared" si="1"/>
        <v>0.38</v>
      </c>
      <c r="J14" s="18" t="s">
        <v>165</v>
      </c>
      <c r="K14" s="17">
        <v>0.46</v>
      </c>
      <c r="L14" s="17">
        <f t="shared" si="0"/>
        <v>0.4002</v>
      </c>
      <c r="N14" s="23" t="s">
        <v>36</v>
      </c>
    </row>
    <row r="15" spans="2:14">
      <c r="F15" s="2" t="s">
        <v>42</v>
      </c>
      <c r="G15" s="8">
        <v>0.45</v>
      </c>
      <c r="H15" s="8">
        <f t="shared" si="1"/>
        <v>0.39</v>
      </c>
      <c r="J15" s="18" t="s">
        <v>98</v>
      </c>
      <c r="K15" s="17">
        <v>0.71</v>
      </c>
      <c r="L15" s="17">
        <f t="shared" si="0"/>
        <v>0.61769999999999992</v>
      </c>
      <c r="N15" s="23" t="s">
        <v>31</v>
      </c>
    </row>
    <row r="16" spans="2:14">
      <c r="F16" s="2" t="s">
        <v>43</v>
      </c>
      <c r="G16" s="8">
        <v>0.54</v>
      </c>
      <c r="H16" s="8">
        <f t="shared" si="1"/>
        <v>0.47</v>
      </c>
      <c r="J16" s="18" t="s">
        <v>99</v>
      </c>
      <c r="K16" s="17">
        <v>0.82</v>
      </c>
      <c r="L16" s="17">
        <f t="shared" si="0"/>
        <v>0.71339999999999992</v>
      </c>
      <c r="N16" s="23" t="s">
        <v>34</v>
      </c>
    </row>
    <row r="17" spans="6:14">
      <c r="F17" s="2" t="s">
        <v>44</v>
      </c>
      <c r="G17" s="8">
        <v>0.49</v>
      </c>
      <c r="H17" s="8">
        <f t="shared" si="1"/>
        <v>0.43</v>
      </c>
      <c r="J17" s="18" t="s">
        <v>100</v>
      </c>
      <c r="K17" s="17">
        <v>0.63</v>
      </c>
      <c r="L17" s="17">
        <f t="shared" si="0"/>
        <v>0.54810000000000003</v>
      </c>
      <c r="N17" s="23" t="s">
        <v>35</v>
      </c>
    </row>
    <row r="18" spans="6:14">
      <c r="F18" s="2" t="s">
        <v>45</v>
      </c>
      <c r="G18" s="8">
        <v>0.5</v>
      </c>
      <c r="H18" s="8">
        <f t="shared" si="1"/>
        <v>0.44</v>
      </c>
      <c r="J18" s="18" t="s">
        <v>101</v>
      </c>
      <c r="K18" s="17">
        <v>0.69</v>
      </c>
      <c r="L18" s="17">
        <f t="shared" si="0"/>
        <v>0.60029999999999994</v>
      </c>
      <c r="N18" s="23" t="s">
        <v>253</v>
      </c>
    </row>
    <row r="19" spans="6:14">
      <c r="F19" s="2" t="s">
        <v>46</v>
      </c>
      <c r="G19" s="8">
        <v>0.54</v>
      </c>
      <c r="H19" s="8">
        <f t="shared" si="1"/>
        <v>0.47</v>
      </c>
      <c r="J19" s="18" t="s">
        <v>102</v>
      </c>
      <c r="K19" s="17">
        <v>0.45</v>
      </c>
      <c r="L19" s="17">
        <f t="shared" si="0"/>
        <v>0.39150000000000001</v>
      </c>
      <c r="N19" s="23" t="s">
        <v>254</v>
      </c>
    </row>
    <row r="20" spans="6:14">
      <c r="F20" s="2" t="s">
        <v>47</v>
      </c>
      <c r="G20" s="8">
        <v>0.42</v>
      </c>
      <c r="H20" s="8">
        <f t="shared" si="1"/>
        <v>0.37</v>
      </c>
      <c r="J20" s="18" t="s">
        <v>103</v>
      </c>
      <c r="K20" s="17">
        <v>0.46</v>
      </c>
      <c r="L20" s="17">
        <f t="shared" si="0"/>
        <v>0.4002</v>
      </c>
    </row>
    <row r="21" spans="6:14">
      <c r="F21" s="2" t="s">
        <v>48</v>
      </c>
      <c r="G21" s="8">
        <v>0.51</v>
      </c>
      <c r="H21" s="8">
        <f t="shared" si="1"/>
        <v>0.44</v>
      </c>
      <c r="J21" s="18" t="s">
        <v>104</v>
      </c>
      <c r="K21" s="17">
        <v>0.45</v>
      </c>
      <c r="L21" s="17">
        <f t="shared" si="0"/>
        <v>0.39150000000000001</v>
      </c>
    </row>
    <row r="22" spans="6:14">
      <c r="F22" s="2" t="s">
        <v>49</v>
      </c>
      <c r="G22" s="8">
        <v>0.53</v>
      </c>
      <c r="H22" s="8">
        <f t="shared" si="1"/>
        <v>0.46</v>
      </c>
      <c r="J22" s="18" t="s">
        <v>105</v>
      </c>
      <c r="K22" s="17">
        <v>0.6</v>
      </c>
      <c r="L22" s="17">
        <f t="shared" si="0"/>
        <v>0.52200000000000002</v>
      </c>
    </row>
    <row r="23" spans="6:14">
      <c r="F23" s="2" t="s">
        <v>50</v>
      </c>
      <c r="G23" s="8">
        <v>0.65</v>
      </c>
      <c r="H23" s="8">
        <f t="shared" si="1"/>
        <v>0.56999999999999995</v>
      </c>
      <c r="J23" s="18" t="s">
        <v>106</v>
      </c>
      <c r="K23" s="17">
        <v>0.43</v>
      </c>
      <c r="L23" s="17">
        <f t="shared" si="0"/>
        <v>0.37409999999999999</v>
      </c>
    </row>
    <row r="24" spans="6:14">
      <c r="F24" s="2" t="s">
        <v>51</v>
      </c>
      <c r="G24" s="8">
        <v>0.52</v>
      </c>
      <c r="H24" s="8">
        <f t="shared" si="1"/>
        <v>0.45</v>
      </c>
      <c r="J24" s="18" t="s">
        <v>107</v>
      </c>
      <c r="K24" s="17">
        <v>0.8</v>
      </c>
      <c r="L24" s="17">
        <f t="shared" si="0"/>
        <v>0.69600000000000006</v>
      </c>
    </row>
    <row r="25" spans="6:14">
      <c r="F25" s="2" t="s">
        <v>52</v>
      </c>
      <c r="G25" s="8">
        <v>0.67</v>
      </c>
      <c r="H25" s="8">
        <f t="shared" si="1"/>
        <v>0.57999999999999996</v>
      </c>
      <c r="J25" s="18" t="s">
        <v>108</v>
      </c>
      <c r="K25" s="17">
        <v>0.44</v>
      </c>
      <c r="L25" s="17">
        <f t="shared" si="0"/>
        <v>0.38279999999999997</v>
      </c>
    </row>
    <row r="26" spans="6:14">
      <c r="F26" s="2" t="s">
        <v>53</v>
      </c>
      <c r="G26" s="8">
        <v>0.56999999999999995</v>
      </c>
      <c r="H26" s="8">
        <f t="shared" si="1"/>
        <v>0.5</v>
      </c>
      <c r="J26" s="18" t="s">
        <v>109</v>
      </c>
      <c r="K26" s="17">
        <v>0.16</v>
      </c>
      <c r="L26" s="17">
        <f t="shared" si="0"/>
        <v>0.13919999999999999</v>
      </c>
    </row>
    <row r="27" spans="6:14">
      <c r="F27" s="2" t="s">
        <v>54</v>
      </c>
      <c r="G27" s="8">
        <v>0.9</v>
      </c>
      <c r="H27" s="8">
        <f t="shared" si="1"/>
        <v>0.78</v>
      </c>
      <c r="J27" s="18" t="s">
        <v>110</v>
      </c>
      <c r="K27" s="17">
        <v>0.56000000000000005</v>
      </c>
      <c r="L27" s="17">
        <f t="shared" si="0"/>
        <v>0.48720000000000002</v>
      </c>
    </row>
    <row r="28" spans="6:14">
      <c r="F28" s="2" t="s">
        <v>55</v>
      </c>
      <c r="G28" s="8">
        <v>0.73</v>
      </c>
      <c r="H28" s="8">
        <f t="shared" si="1"/>
        <v>0.64</v>
      </c>
      <c r="J28" s="18" t="s">
        <v>111</v>
      </c>
      <c r="K28" s="17">
        <v>0.39</v>
      </c>
      <c r="L28" s="17">
        <f t="shared" si="0"/>
        <v>0.33929999999999999</v>
      </c>
    </row>
    <row r="29" spans="6:14">
      <c r="F29" s="2" t="s">
        <v>56</v>
      </c>
      <c r="G29" s="8">
        <v>0.3</v>
      </c>
      <c r="H29" s="8">
        <f t="shared" si="1"/>
        <v>0.26</v>
      </c>
      <c r="J29" s="18" t="s">
        <v>112</v>
      </c>
      <c r="K29" s="17">
        <v>0.76</v>
      </c>
      <c r="L29" s="17">
        <f t="shared" si="0"/>
        <v>0.66120000000000001</v>
      </c>
    </row>
    <row r="30" spans="6:14">
      <c r="F30" s="2" t="s">
        <v>57</v>
      </c>
      <c r="G30" s="8">
        <v>0.9</v>
      </c>
      <c r="H30" s="8">
        <f t="shared" si="1"/>
        <v>0.78</v>
      </c>
      <c r="J30" s="18" t="s">
        <v>113</v>
      </c>
      <c r="K30" s="17">
        <v>0.6</v>
      </c>
      <c r="L30" s="17">
        <f t="shared" si="0"/>
        <v>0.52200000000000002</v>
      </c>
    </row>
    <row r="31" spans="6:14">
      <c r="F31" s="2" t="s">
        <v>58</v>
      </c>
      <c r="G31" s="8">
        <v>0.5</v>
      </c>
      <c r="H31" s="8">
        <f t="shared" si="1"/>
        <v>0.44</v>
      </c>
      <c r="J31" s="18" t="s">
        <v>114</v>
      </c>
      <c r="K31" s="17">
        <v>0.69</v>
      </c>
      <c r="L31" s="17">
        <f t="shared" si="0"/>
        <v>0.60029999999999994</v>
      </c>
    </row>
    <row r="32" spans="6:14">
      <c r="F32" s="2" t="s">
        <v>59</v>
      </c>
      <c r="G32" s="8">
        <v>0.61</v>
      </c>
      <c r="H32" s="8">
        <f t="shared" si="1"/>
        <v>0.53</v>
      </c>
      <c r="J32" s="18" t="s">
        <v>115</v>
      </c>
      <c r="K32" s="17">
        <v>0.85</v>
      </c>
      <c r="L32" s="17">
        <f t="shared" si="0"/>
        <v>0.73949999999999994</v>
      </c>
    </row>
    <row r="33" spans="6:12">
      <c r="F33" s="2" t="s">
        <v>60</v>
      </c>
      <c r="G33" s="8">
        <v>0.69</v>
      </c>
      <c r="H33" s="8">
        <f t="shared" si="1"/>
        <v>0.6</v>
      </c>
      <c r="J33" s="18" t="s">
        <v>116</v>
      </c>
      <c r="K33" s="17">
        <v>0.38</v>
      </c>
      <c r="L33" s="17">
        <f t="shared" si="0"/>
        <v>0.3306</v>
      </c>
    </row>
    <row r="34" spans="6:12">
      <c r="F34" s="2" t="s">
        <v>61</v>
      </c>
      <c r="G34" s="8">
        <v>0.6</v>
      </c>
      <c r="H34" s="8">
        <f t="shared" si="1"/>
        <v>0.52</v>
      </c>
      <c r="J34" s="18" t="s">
        <v>117</v>
      </c>
      <c r="K34" s="17">
        <v>0.65</v>
      </c>
      <c r="L34" s="17">
        <f t="shared" si="0"/>
        <v>0.5655</v>
      </c>
    </row>
    <row r="35" spans="6:12">
      <c r="F35" s="2" t="s">
        <v>62</v>
      </c>
      <c r="G35" s="8">
        <v>0.54</v>
      </c>
      <c r="H35" s="8">
        <f t="shared" si="1"/>
        <v>0.47</v>
      </c>
      <c r="J35" s="18" t="s">
        <v>118</v>
      </c>
      <c r="K35" s="17">
        <v>0.92</v>
      </c>
      <c r="L35" s="17">
        <f t="shared" si="0"/>
        <v>0.8004</v>
      </c>
    </row>
    <row r="36" spans="6:12">
      <c r="F36" s="2" t="s">
        <v>63</v>
      </c>
      <c r="G36" s="8">
        <v>0.61</v>
      </c>
      <c r="H36" s="8">
        <f t="shared" si="1"/>
        <v>0.53</v>
      </c>
      <c r="J36" s="18" t="s">
        <v>119</v>
      </c>
      <c r="K36" s="17">
        <v>0.65</v>
      </c>
      <c r="L36" s="17">
        <f t="shared" si="0"/>
        <v>0.5655</v>
      </c>
    </row>
    <row r="37" spans="6:12">
      <c r="F37" s="2" t="s">
        <v>64</v>
      </c>
      <c r="G37" s="8">
        <v>0.65</v>
      </c>
      <c r="H37" s="8">
        <f t="shared" si="1"/>
        <v>0.56999999999999995</v>
      </c>
      <c r="J37" s="18" t="s">
        <v>120</v>
      </c>
      <c r="K37" s="17">
        <v>0.47</v>
      </c>
      <c r="L37" s="17">
        <f t="shared" si="0"/>
        <v>0.40889999999999999</v>
      </c>
    </row>
    <row r="38" spans="6:12">
      <c r="F38" s="2" t="s">
        <v>65</v>
      </c>
      <c r="G38" s="8">
        <v>0.69</v>
      </c>
      <c r="H38" s="8">
        <f t="shared" si="1"/>
        <v>0.6</v>
      </c>
      <c r="J38" s="18" t="s">
        <v>121</v>
      </c>
      <c r="K38" s="17">
        <v>0.96</v>
      </c>
      <c r="L38" s="17">
        <f t="shared" si="0"/>
        <v>0.83519999999999994</v>
      </c>
    </row>
    <row r="39" spans="6:12">
      <c r="F39" s="2" t="s">
        <v>66</v>
      </c>
      <c r="G39" s="8">
        <v>0.87</v>
      </c>
      <c r="H39" s="8">
        <f t="shared" si="1"/>
        <v>0.76</v>
      </c>
      <c r="J39" s="18" t="s">
        <v>122</v>
      </c>
      <c r="K39" s="17">
        <v>0.34</v>
      </c>
      <c r="L39" s="17">
        <f t="shared" si="0"/>
        <v>0.29580000000000001</v>
      </c>
    </row>
    <row r="40" spans="6:12">
      <c r="F40" s="2" t="s">
        <v>67</v>
      </c>
      <c r="G40" s="8">
        <v>0.8</v>
      </c>
      <c r="H40" s="8">
        <f t="shared" si="1"/>
        <v>0.7</v>
      </c>
      <c r="J40" s="18" t="s">
        <v>123</v>
      </c>
      <c r="K40" s="17">
        <v>0.85</v>
      </c>
      <c r="L40" s="17">
        <f t="shared" si="0"/>
        <v>0.73949999999999994</v>
      </c>
    </row>
    <row r="41" spans="6:12">
      <c r="F41" s="2" t="s">
        <v>68</v>
      </c>
      <c r="G41" s="8">
        <v>0.96</v>
      </c>
      <c r="H41" s="8">
        <f t="shared" si="1"/>
        <v>0.84</v>
      </c>
      <c r="J41" s="18" t="s">
        <v>124</v>
      </c>
      <c r="K41" s="17">
        <v>0.82</v>
      </c>
      <c r="L41" s="17">
        <f t="shared" si="0"/>
        <v>0.71339999999999992</v>
      </c>
    </row>
    <row r="42" spans="6:12">
      <c r="F42" s="2" t="s">
        <v>69</v>
      </c>
      <c r="G42" s="8">
        <v>0.83</v>
      </c>
      <c r="H42" s="8">
        <f t="shared" si="1"/>
        <v>0.72</v>
      </c>
      <c r="J42" s="18" t="s">
        <v>125</v>
      </c>
      <c r="K42" s="17">
        <v>0.87</v>
      </c>
      <c r="L42" s="17">
        <f t="shared" si="0"/>
        <v>0.75690000000000002</v>
      </c>
    </row>
    <row r="43" spans="6:12">
      <c r="F43" s="2" t="s">
        <v>70</v>
      </c>
      <c r="G43" s="8">
        <v>0.84</v>
      </c>
      <c r="H43" s="8">
        <f t="shared" si="1"/>
        <v>0.73</v>
      </c>
      <c r="J43" s="18" t="s">
        <v>126</v>
      </c>
      <c r="K43" s="17">
        <v>0.83</v>
      </c>
      <c r="L43" s="17">
        <f t="shared" si="0"/>
        <v>0.72209999999999996</v>
      </c>
    </row>
    <row r="44" spans="6:12">
      <c r="F44" s="2" t="s">
        <v>71</v>
      </c>
      <c r="G44" s="8">
        <v>0.68</v>
      </c>
      <c r="H44" s="8">
        <f t="shared" si="1"/>
        <v>0.59</v>
      </c>
      <c r="J44" s="18" t="s">
        <v>127</v>
      </c>
      <c r="K44" s="17">
        <v>0.65</v>
      </c>
      <c r="L44" s="17">
        <f t="shared" si="0"/>
        <v>0.5655</v>
      </c>
    </row>
    <row r="45" spans="6:12">
      <c r="F45" s="2" t="s">
        <v>72</v>
      </c>
      <c r="G45" s="8">
        <v>0.79</v>
      </c>
      <c r="H45" s="8">
        <f t="shared" si="1"/>
        <v>0.69</v>
      </c>
      <c r="J45" s="18" t="s">
        <v>128</v>
      </c>
      <c r="K45" s="17">
        <v>0.48</v>
      </c>
      <c r="L45" s="17">
        <f t="shared" si="0"/>
        <v>0.41759999999999997</v>
      </c>
    </row>
    <row r="46" spans="6:12">
      <c r="F46" s="2" t="s">
        <v>73</v>
      </c>
      <c r="G46" s="8">
        <v>1.07</v>
      </c>
      <c r="H46" s="8">
        <f t="shared" si="1"/>
        <v>0.93</v>
      </c>
      <c r="J46" s="18" t="s">
        <v>129</v>
      </c>
      <c r="K46" s="17">
        <v>0.64</v>
      </c>
      <c r="L46" s="17">
        <f t="shared" si="0"/>
        <v>0.55679999999999996</v>
      </c>
    </row>
    <row r="47" spans="6:12">
      <c r="F47" s="2" t="s">
        <v>74</v>
      </c>
      <c r="G47" s="8">
        <v>0.9</v>
      </c>
      <c r="H47" s="8">
        <f t="shared" si="1"/>
        <v>0.78</v>
      </c>
      <c r="J47" s="18" t="s">
        <v>130</v>
      </c>
      <c r="K47" s="17">
        <v>0.46</v>
      </c>
      <c r="L47" s="17">
        <f t="shared" si="0"/>
        <v>0.4002</v>
      </c>
    </row>
    <row r="48" spans="6:12">
      <c r="F48" s="2" t="s">
        <v>75</v>
      </c>
      <c r="G48" s="8">
        <v>0.52</v>
      </c>
      <c r="H48" s="8">
        <f t="shared" si="1"/>
        <v>0.45</v>
      </c>
      <c r="J48" s="18" t="s">
        <v>131</v>
      </c>
      <c r="K48" s="17">
        <v>0.7</v>
      </c>
      <c r="L48" s="17">
        <f t="shared" si="0"/>
        <v>0.60899999999999999</v>
      </c>
    </row>
    <row r="49" spans="6:12">
      <c r="F49" s="2" t="s">
        <v>76</v>
      </c>
      <c r="G49" s="8">
        <v>0.53</v>
      </c>
      <c r="H49" s="8">
        <f t="shared" si="1"/>
        <v>0.46</v>
      </c>
      <c r="J49" s="18" t="s">
        <v>132</v>
      </c>
      <c r="K49" s="17">
        <v>0.64</v>
      </c>
      <c r="L49" s="17">
        <f t="shared" si="0"/>
        <v>0.55679999999999996</v>
      </c>
    </row>
    <row r="50" spans="6:12">
      <c r="F50" s="2" t="s">
        <v>77</v>
      </c>
      <c r="G50" s="8">
        <v>0.45</v>
      </c>
      <c r="H50" s="8">
        <f t="shared" si="1"/>
        <v>0.39</v>
      </c>
      <c r="J50" s="18" t="s">
        <v>133</v>
      </c>
      <c r="K50" s="17">
        <v>0.4</v>
      </c>
      <c r="L50" s="17">
        <f t="shared" si="0"/>
        <v>0.34800000000000003</v>
      </c>
    </row>
    <row r="51" spans="6:12">
      <c r="F51" s="2" t="s">
        <v>78</v>
      </c>
      <c r="G51" s="8">
        <v>0.52</v>
      </c>
      <c r="H51" s="8">
        <f t="shared" si="1"/>
        <v>0.45</v>
      </c>
      <c r="J51" s="18" t="s">
        <v>134</v>
      </c>
      <c r="K51" s="17">
        <v>0.76</v>
      </c>
      <c r="L51" s="17">
        <f t="shared" si="0"/>
        <v>0.66120000000000001</v>
      </c>
    </row>
    <row r="52" spans="6:12">
      <c r="F52" s="2" t="s">
        <v>79</v>
      </c>
      <c r="G52" s="8">
        <v>0.65</v>
      </c>
      <c r="H52" s="8">
        <f t="shared" si="1"/>
        <v>0.56999999999999995</v>
      </c>
      <c r="J52" s="18" t="s">
        <v>135</v>
      </c>
      <c r="K52" s="17">
        <v>0.49</v>
      </c>
      <c r="L52" s="17">
        <f t="shared" si="0"/>
        <v>0.42630000000000001</v>
      </c>
    </row>
    <row r="53" spans="6:12">
      <c r="F53" s="2" t="s">
        <v>80</v>
      </c>
      <c r="G53" s="8">
        <v>0.59</v>
      </c>
      <c r="H53" s="8">
        <f t="shared" si="1"/>
        <v>0.51</v>
      </c>
      <c r="J53" s="18" t="s">
        <v>136</v>
      </c>
      <c r="K53" s="17">
        <v>0.69</v>
      </c>
      <c r="L53" s="17">
        <f t="shared" si="0"/>
        <v>0.60029999999999994</v>
      </c>
    </row>
    <row r="54" spans="6:12">
      <c r="F54" s="2" t="s">
        <v>81</v>
      </c>
      <c r="G54" s="8">
        <v>0.49</v>
      </c>
      <c r="H54" s="8">
        <f t="shared" si="1"/>
        <v>0.43</v>
      </c>
      <c r="J54" s="18" t="s">
        <v>137</v>
      </c>
      <c r="K54" s="17">
        <v>0.44</v>
      </c>
      <c r="L54" s="17">
        <f t="shared" si="0"/>
        <v>0.38279999999999997</v>
      </c>
    </row>
    <row r="55" spans="6:12">
      <c r="F55" s="2" t="s">
        <v>82</v>
      </c>
      <c r="G55" s="8">
        <v>0.62</v>
      </c>
      <c r="H55" s="8">
        <f t="shared" si="1"/>
        <v>0.54</v>
      </c>
      <c r="J55" s="18" t="s">
        <v>138</v>
      </c>
      <c r="K55" s="17">
        <v>0.55000000000000004</v>
      </c>
      <c r="L55" s="17">
        <f t="shared" si="0"/>
        <v>0.47850000000000004</v>
      </c>
    </row>
    <row r="56" spans="6:12">
      <c r="F56" s="2" t="s">
        <v>83</v>
      </c>
      <c r="G56" s="8">
        <v>0.55000000000000004</v>
      </c>
      <c r="H56" s="8">
        <f t="shared" si="1"/>
        <v>0.48</v>
      </c>
      <c r="J56" s="18" t="s">
        <v>139</v>
      </c>
      <c r="K56" s="17">
        <v>0.55000000000000004</v>
      </c>
      <c r="L56" s="17">
        <f t="shared" si="0"/>
        <v>0.47850000000000004</v>
      </c>
    </row>
    <row r="57" spans="6:12">
      <c r="F57" s="2" t="s">
        <v>84</v>
      </c>
      <c r="G57" s="8">
        <v>0.53</v>
      </c>
      <c r="H57" s="8">
        <f t="shared" si="1"/>
        <v>0.46</v>
      </c>
      <c r="J57" s="18" t="s">
        <v>140</v>
      </c>
      <c r="K57" s="17">
        <v>0.7</v>
      </c>
      <c r="L57" s="17">
        <f t="shared" si="0"/>
        <v>0.60899999999999999</v>
      </c>
    </row>
    <row r="58" spans="6:12">
      <c r="F58" s="2" t="s">
        <v>85</v>
      </c>
      <c r="G58" s="8">
        <v>0.75</v>
      </c>
      <c r="H58" s="8">
        <f t="shared" si="1"/>
        <v>0.65</v>
      </c>
      <c r="J58" s="18" t="s">
        <v>141</v>
      </c>
      <c r="K58" s="17">
        <v>1.21</v>
      </c>
      <c r="L58" s="17">
        <f t="shared" si="0"/>
        <v>1.0527</v>
      </c>
    </row>
    <row r="59" spans="6:12">
      <c r="F59" s="2" t="s">
        <v>86</v>
      </c>
      <c r="G59" s="8">
        <v>0.71</v>
      </c>
      <c r="H59" s="8">
        <f t="shared" si="1"/>
        <v>0.62</v>
      </c>
      <c r="J59" s="18" t="s">
        <v>142</v>
      </c>
      <c r="K59" s="17">
        <v>0.74</v>
      </c>
      <c r="L59" s="17">
        <f t="shared" si="0"/>
        <v>0.64380000000000004</v>
      </c>
    </row>
    <row r="60" spans="6:12">
      <c r="F60" s="2" t="s">
        <v>87</v>
      </c>
      <c r="G60" s="8">
        <v>0.72</v>
      </c>
      <c r="H60" s="8">
        <f t="shared" si="1"/>
        <v>0.63</v>
      </c>
      <c r="J60" s="18" t="s">
        <v>143</v>
      </c>
      <c r="K60" s="17">
        <v>0.88</v>
      </c>
      <c r="L60" s="17">
        <f t="shared" si="0"/>
        <v>0.76559999999999995</v>
      </c>
    </row>
    <row r="61" spans="6:12">
      <c r="F61" s="2" t="s">
        <v>88</v>
      </c>
      <c r="G61" s="8">
        <v>0.62</v>
      </c>
      <c r="H61" s="8">
        <f t="shared" si="1"/>
        <v>0.54</v>
      </c>
      <c r="J61" s="18" t="s">
        <v>144</v>
      </c>
      <c r="K61" s="17">
        <v>0.8</v>
      </c>
      <c r="L61" s="17">
        <f t="shared" si="0"/>
        <v>0.69600000000000006</v>
      </c>
    </row>
    <row r="62" spans="6:12">
      <c r="F62" s="2" t="s">
        <v>89</v>
      </c>
      <c r="G62" s="8">
        <v>0.49</v>
      </c>
      <c r="H62" s="8">
        <f t="shared" si="1"/>
        <v>0.43</v>
      </c>
      <c r="J62" s="18" t="s">
        <v>145</v>
      </c>
      <c r="K62" s="17">
        <v>0.77</v>
      </c>
      <c r="L62" s="17">
        <f t="shared" si="0"/>
        <v>0.66990000000000005</v>
      </c>
    </row>
    <row r="63" spans="6:12">
      <c r="F63" s="2" t="s">
        <v>90</v>
      </c>
      <c r="G63" s="8">
        <v>0.42</v>
      </c>
      <c r="H63" s="8">
        <f t="shared" si="1"/>
        <v>0.37</v>
      </c>
      <c r="J63" s="18" t="s">
        <v>146</v>
      </c>
      <c r="K63" s="17">
        <v>0.65</v>
      </c>
      <c r="L63" s="17">
        <f t="shared" si="0"/>
        <v>0.5655</v>
      </c>
    </row>
    <row r="64" spans="6:12">
      <c r="F64" s="2" t="s">
        <v>91</v>
      </c>
      <c r="G64" s="8">
        <v>0.5</v>
      </c>
      <c r="H64" s="8">
        <f t="shared" si="1"/>
        <v>0.44</v>
      </c>
      <c r="J64" s="18" t="s">
        <v>147</v>
      </c>
      <c r="K64" s="17">
        <v>0.53</v>
      </c>
      <c r="L64" s="17">
        <f t="shared" si="0"/>
        <v>0.46110000000000001</v>
      </c>
    </row>
    <row r="65" spans="6:12">
      <c r="F65" s="2" t="s">
        <v>92</v>
      </c>
      <c r="G65" s="8">
        <v>0.63</v>
      </c>
      <c r="H65" s="8">
        <f t="shared" si="1"/>
        <v>0.55000000000000004</v>
      </c>
      <c r="J65" s="18" t="s">
        <v>148</v>
      </c>
      <c r="K65" s="17">
        <v>0.57999999999999996</v>
      </c>
      <c r="L65" s="17">
        <f t="shared" si="0"/>
        <v>0.50459999999999994</v>
      </c>
    </row>
    <row r="66" spans="6:12">
      <c r="F66" s="2" t="s">
        <v>93</v>
      </c>
      <c r="G66" s="8">
        <v>0.69</v>
      </c>
      <c r="H66" s="8">
        <f t="shared" si="1"/>
        <v>0.6</v>
      </c>
      <c r="J66" s="18" t="s">
        <v>149</v>
      </c>
      <c r="K66" s="17">
        <v>0.65</v>
      </c>
      <c r="L66" s="17">
        <f t="shared" si="0"/>
        <v>0.5655</v>
      </c>
    </row>
    <row r="67" spans="6:12">
      <c r="F67" s="11"/>
      <c r="G67" s="11"/>
      <c r="H67" s="16"/>
      <c r="J67" s="22" t="s">
        <v>150</v>
      </c>
      <c r="K67" s="17">
        <v>0.66</v>
      </c>
      <c r="L67" s="17">
        <f t="shared" si="0"/>
        <v>0.57420000000000004</v>
      </c>
    </row>
    <row r="68" spans="6:12">
      <c r="H68" s="15"/>
      <c r="J68" s="22" t="s">
        <v>151</v>
      </c>
      <c r="K68" s="17">
        <v>0.68</v>
      </c>
      <c r="L68" s="17">
        <f t="shared" ref="L68:L85" si="2">K68*0.87</f>
        <v>0.59160000000000001</v>
      </c>
    </row>
    <row r="69" spans="6:12">
      <c r="H69" s="15"/>
      <c r="J69" s="22" t="s">
        <v>152</v>
      </c>
      <c r="K69" s="17">
        <v>0.4</v>
      </c>
      <c r="L69" s="17">
        <f t="shared" si="2"/>
        <v>0.34800000000000003</v>
      </c>
    </row>
    <row r="70" spans="6:12">
      <c r="H70" s="15"/>
      <c r="J70" s="22" t="s">
        <v>153</v>
      </c>
      <c r="K70" s="17">
        <v>1.01</v>
      </c>
      <c r="L70" s="17">
        <f t="shared" si="2"/>
        <v>0.87870000000000004</v>
      </c>
    </row>
    <row r="71" spans="6:12">
      <c r="H71" s="15"/>
      <c r="J71" s="22" t="s">
        <v>154</v>
      </c>
      <c r="K71" s="17">
        <v>0.98</v>
      </c>
      <c r="L71" s="17">
        <f t="shared" si="2"/>
        <v>0.85260000000000002</v>
      </c>
    </row>
    <row r="72" spans="6:12">
      <c r="H72" s="15"/>
      <c r="J72" s="22" t="s">
        <v>155</v>
      </c>
      <c r="K72" s="17">
        <v>0.98</v>
      </c>
      <c r="L72" s="17">
        <f t="shared" si="2"/>
        <v>0.85260000000000002</v>
      </c>
    </row>
    <row r="73" spans="6:12">
      <c r="J73" s="22" t="s">
        <v>156</v>
      </c>
      <c r="K73" s="17">
        <v>1.2</v>
      </c>
      <c r="L73" s="17">
        <f t="shared" si="2"/>
        <v>1.044</v>
      </c>
    </row>
    <row r="74" spans="6:12">
      <c r="J74" s="22" t="s">
        <v>157</v>
      </c>
      <c r="K74" s="17">
        <v>1.2</v>
      </c>
      <c r="L74" s="17">
        <f t="shared" si="2"/>
        <v>1.044</v>
      </c>
    </row>
    <row r="75" spans="6:12">
      <c r="J75" s="22" t="s">
        <v>158</v>
      </c>
      <c r="K75" s="17">
        <v>0.42</v>
      </c>
      <c r="L75" s="17">
        <f>K75*0.87</f>
        <v>0.3654</v>
      </c>
    </row>
    <row r="76" spans="6:12">
      <c r="J76" s="22" t="s">
        <v>159</v>
      </c>
      <c r="K76" s="17">
        <v>1.24</v>
      </c>
      <c r="L76" s="17">
        <f t="shared" si="2"/>
        <v>1.0788</v>
      </c>
    </row>
    <row r="77" spans="6:12">
      <c r="J77" s="22" t="s">
        <v>160</v>
      </c>
      <c r="K77" s="17">
        <v>0.48</v>
      </c>
      <c r="L77" s="17">
        <f t="shared" si="2"/>
        <v>0.41759999999999997</v>
      </c>
    </row>
    <row r="78" spans="6:12">
      <c r="J78" s="22" t="s">
        <v>161</v>
      </c>
      <c r="K78" s="17">
        <v>0.38</v>
      </c>
      <c r="L78" s="17">
        <f t="shared" si="2"/>
        <v>0.3306</v>
      </c>
    </row>
    <row r="79" spans="6:12">
      <c r="J79" s="22" t="s">
        <v>162</v>
      </c>
      <c r="K79" s="17">
        <v>0.75</v>
      </c>
      <c r="L79" s="17">
        <f t="shared" si="2"/>
        <v>0.65249999999999997</v>
      </c>
    </row>
    <row r="80" spans="6:12">
      <c r="J80" s="22" t="s">
        <v>169</v>
      </c>
      <c r="K80" s="22">
        <v>0.47</v>
      </c>
      <c r="L80" s="17">
        <f t="shared" si="2"/>
        <v>0.40889999999999999</v>
      </c>
    </row>
    <row r="81" spans="2:12">
      <c r="J81" s="22" t="s">
        <v>170</v>
      </c>
      <c r="K81" s="22">
        <v>0.41</v>
      </c>
      <c r="L81" s="17">
        <f t="shared" si="2"/>
        <v>0.35669999999999996</v>
      </c>
    </row>
    <row r="82" spans="2:12">
      <c r="J82" s="22" t="s">
        <v>249</v>
      </c>
      <c r="K82" s="22">
        <v>0.46</v>
      </c>
      <c r="L82" s="17">
        <f t="shared" si="2"/>
        <v>0.4002</v>
      </c>
    </row>
    <row r="83" spans="2:12">
      <c r="J83" s="22" t="s">
        <v>171</v>
      </c>
      <c r="K83" s="22">
        <v>0.47</v>
      </c>
      <c r="L83" s="17">
        <f t="shared" si="2"/>
        <v>0.40889999999999999</v>
      </c>
    </row>
    <row r="84" spans="2:12">
      <c r="J84" s="22" t="s">
        <v>250</v>
      </c>
      <c r="K84" s="22">
        <v>0.47</v>
      </c>
      <c r="L84" s="17">
        <f t="shared" si="2"/>
        <v>0.40889999999999999</v>
      </c>
    </row>
    <row r="85" spans="2:12">
      <c r="B85" s="1" t="s">
        <v>172</v>
      </c>
      <c r="J85" s="22" t="s">
        <v>251</v>
      </c>
      <c r="K85" s="22">
        <v>0.56000000000000005</v>
      </c>
      <c r="L85" s="17">
        <f t="shared" si="2"/>
        <v>0.48720000000000002</v>
      </c>
    </row>
    <row r="87" spans="2:12">
      <c r="B87" s="1" t="s">
        <v>173</v>
      </c>
    </row>
    <row r="88" spans="2:12">
      <c r="B88" s="1" t="s">
        <v>175</v>
      </c>
    </row>
    <row r="89" spans="2:12">
      <c r="B89" s="1" t="s">
        <v>174</v>
      </c>
    </row>
  </sheetData>
  <phoneticPr fontId="1"/>
  <pageMargins left="0.7" right="0.7" top="0.75" bottom="0.75" header="0.3" footer="0.3"/>
  <pageSetup paperSize="9" scale="4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1_入力シート</vt:lpstr>
      <vt:lpstr>99_データベース</vt:lpstr>
      <vt:lpstr>'1_入力シート'!Print_Area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2022-08-29T00:47:35Z</dcterms:created>
  <dcterms:modified xsi:type="dcterms:W3CDTF">2024-01-31T02:01:17Z</dcterms:modified>
</cp:coreProperties>
</file>