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対策課\対策課共有フォルダ\310_保育士宿舎借り上げ支援事業\08要綱・様式関係(HP更新)\★市要綱（案）・HP公開資料\HP公開用\★★★令和７年４月１日要綱改正に合わせたＨＰ\その他様式\"/>
    </mc:Choice>
  </mc:AlternateContent>
  <xr:revisionPtr revIDLastSave="0" documentId="13_ncr:1_{E8B94032-75AD-4183-B4F7-70506B45A677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日割り計算比較表" sheetId="9" r:id="rId1"/>
    <sheet name="新居賃料のみフリーレント用" sheetId="10" r:id="rId2"/>
    <sheet name="新居賃料共益費共にフリーレント用" sheetId="11" r:id="rId3"/>
    <sheet name="旧居賃料のみフリーレント用" sheetId="12" r:id="rId4"/>
    <sheet name="旧居賃料共益費共にフリーレント用" sheetId="13" r:id="rId5"/>
  </sheets>
  <definedNames>
    <definedName name="_xlnm._FilterDatabase" localSheetId="3" hidden="1">旧居賃料のみフリーレント用!$A$18:$H$30</definedName>
    <definedName name="_xlnm._FilterDatabase" localSheetId="4" hidden="1">旧居賃料共益費共にフリーレント用!$A$18:$H$30</definedName>
    <definedName name="_xlnm._FilterDatabase" localSheetId="1" hidden="1">新居賃料のみフリーレント用!$A$18:$H$30</definedName>
    <definedName name="_xlnm._FilterDatabase" localSheetId="2" hidden="1">新居賃料共益費共にフリーレント用!$A$18:$H$30</definedName>
    <definedName name="_xlnm._FilterDatabase" localSheetId="0" hidden="1">日割り計算比較表!$A$18:$H$30</definedName>
    <definedName name="_xlnm.Print_Area" localSheetId="3">旧居賃料のみフリーレント用!$A$1:$Q$32</definedName>
    <definedName name="_xlnm.Print_Area" localSheetId="4">旧居賃料共益費共にフリーレント用!$A$1:$Q$32</definedName>
    <definedName name="_xlnm.Print_Area" localSheetId="1">新居賃料のみフリーレント用!$A$1:$Q$32</definedName>
    <definedName name="_xlnm.Print_Area" localSheetId="2">新居賃料共益費共にフリーレント用!$A$1:$Q$32</definedName>
    <definedName name="_xlnm.Print_Area" localSheetId="0">日割り計算比較表!$A$1:$Q$32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3" l="1"/>
  <c r="E27" i="13"/>
  <c r="N29" i="13"/>
  <c r="E29" i="13"/>
  <c r="I27" i="13"/>
  <c r="C27" i="13"/>
  <c r="B27" i="13"/>
  <c r="N23" i="13"/>
  <c r="E23" i="13"/>
  <c r="J14" i="13"/>
  <c r="J13" i="13"/>
  <c r="J12" i="13"/>
  <c r="J15" i="13" s="1"/>
  <c r="L13" i="13" s="1"/>
  <c r="L15" i="13" s="1"/>
  <c r="K9" i="13"/>
  <c r="I17" i="13" s="1"/>
  <c r="L7" i="13"/>
  <c r="E7" i="13"/>
  <c r="H7" i="13" s="1"/>
  <c r="L6" i="13"/>
  <c r="H6" i="13"/>
  <c r="W5" i="13"/>
  <c r="W7" i="13" s="1"/>
  <c r="E27" i="12"/>
  <c r="N29" i="12"/>
  <c r="E29" i="12"/>
  <c r="I27" i="12"/>
  <c r="C27" i="12"/>
  <c r="B27" i="12"/>
  <c r="N23" i="12"/>
  <c r="E23" i="12"/>
  <c r="P23" i="12" s="1"/>
  <c r="J14" i="12"/>
  <c r="J13" i="12"/>
  <c r="J12" i="12"/>
  <c r="K9" i="12"/>
  <c r="I17" i="12" s="1"/>
  <c r="L7" i="12"/>
  <c r="E7" i="12"/>
  <c r="H7" i="12" s="1"/>
  <c r="L6" i="12"/>
  <c r="H6" i="12"/>
  <c r="W5" i="12"/>
  <c r="W7" i="12" s="1"/>
  <c r="B17" i="12" l="1"/>
  <c r="P23" i="13"/>
  <c r="N27" i="13"/>
  <c r="N30" i="13" s="1"/>
  <c r="N28" i="13"/>
  <c r="E30" i="13"/>
  <c r="B17" i="13"/>
  <c r="J15" i="12"/>
  <c r="L13" i="12" s="1"/>
  <c r="L15" i="12" s="1"/>
  <c r="E28" i="12"/>
  <c r="E30" i="12" s="1"/>
  <c r="N27" i="12"/>
  <c r="N30" i="12" s="1"/>
  <c r="N28" i="12"/>
  <c r="N28" i="11"/>
  <c r="N27" i="11"/>
  <c r="N29" i="11"/>
  <c r="E29" i="11"/>
  <c r="I27" i="11"/>
  <c r="C27" i="11"/>
  <c r="B27" i="11"/>
  <c r="N23" i="11"/>
  <c r="E23" i="11"/>
  <c r="P23" i="11" s="1"/>
  <c r="J14" i="11"/>
  <c r="J13" i="11"/>
  <c r="J12" i="11"/>
  <c r="J15" i="11" s="1"/>
  <c r="L13" i="11" s="1"/>
  <c r="L15" i="11" s="1"/>
  <c r="K9" i="11"/>
  <c r="I17" i="11" s="1"/>
  <c r="L7" i="11"/>
  <c r="H7" i="11"/>
  <c r="E7" i="11"/>
  <c r="L6" i="11"/>
  <c r="H6" i="11"/>
  <c r="W5" i="11"/>
  <c r="W7" i="11" s="1"/>
  <c r="P30" i="13" l="1"/>
  <c r="T19" i="13"/>
  <c r="P30" i="12"/>
  <c r="T19" i="12"/>
  <c r="E28" i="11"/>
  <c r="N30" i="11"/>
  <c r="B17" i="11"/>
  <c r="E27" i="11"/>
  <c r="E30" i="11" s="1"/>
  <c r="N27" i="10"/>
  <c r="N29" i="10"/>
  <c r="E29" i="10"/>
  <c r="I27" i="10"/>
  <c r="C27" i="10"/>
  <c r="B27" i="10"/>
  <c r="N23" i="10"/>
  <c r="E23" i="10"/>
  <c r="J14" i="10"/>
  <c r="K9" i="10"/>
  <c r="I17" i="10" s="1"/>
  <c r="L7" i="10"/>
  <c r="E7" i="10"/>
  <c r="H7" i="10" s="1"/>
  <c r="L6" i="10"/>
  <c r="H6" i="10"/>
  <c r="W5" i="10"/>
  <c r="W7" i="10" s="1"/>
  <c r="P23" i="10" l="1"/>
  <c r="P30" i="11"/>
  <c r="T19" i="11"/>
  <c r="N28" i="10"/>
  <c r="N30" i="10" s="1"/>
  <c r="E27" i="10"/>
  <c r="E28" i="10"/>
  <c r="B17" i="10"/>
  <c r="J14" i="9"/>
  <c r="E30" i="10" l="1"/>
  <c r="P30" i="10" s="1"/>
  <c r="I27" i="9"/>
  <c r="E7" i="9"/>
  <c r="H7" i="9" s="1"/>
  <c r="N23" i="9"/>
  <c r="N29" i="9"/>
  <c r="E29" i="9"/>
  <c r="L7" i="9"/>
  <c r="L6" i="9"/>
  <c r="H6" i="9"/>
  <c r="W5" i="9" s="1"/>
  <c r="W7" i="9" s="1"/>
  <c r="C27" i="9"/>
  <c r="B27" i="9"/>
  <c r="K9" i="9"/>
  <c r="B17" i="9" s="1"/>
  <c r="E23" i="9"/>
  <c r="E27" i="9" l="1"/>
  <c r="N28" i="9"/>
  <c r="T19" i="10"/>
  <c r="J12" i="10"/>
  <c r="J13" i="10"/>
  <c r="P23" i="9"/>
  <c r="N27" i="9"/>
  <c r="E28" i="9"/>
  <c r="I17" i="9"/>
  <c r="J15" i="10" l="1"/>
  <c r="L13" i="10" s="1"/>
  <c r="L15" i="10" s="1"/>
  <c r="N30" i="9"/>
  <c r="E30" i="9"/>
  <c r="T19" i="9" l="1"/>
  <c r="P30" i="9"/>
  <c r="J13" i="9" l="1"/>
  <c r="J12" i="9"/>
  <c r="J15" i="9" l="1"/>
  <c r="L13" i="9" s="1"/>
  <c r="L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坪内 雄真</author>
    <author>agata</author>
  </authors>
  <commentList>
    <comment ref="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該当月を入力ください。（数字のみ）</t>
        </r>
      </text>
    </comment>
    <comment ref="F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L15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千円以下切捨て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坪内 雄真</author>
    <author>Administrator</author>
    <author>agata</author>
  </authors>
  <commentList>
    <comment ref="E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該当月を入力ください。（数字のみ）</t>
        </r>
      </text>
    </comment>
    <comment ref="F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9" authorId="1" shapeId="0" xr:uid="{00000000-0006-0000-0100-000006000000}">
      <text>
        <r>
          <rPr>
            <b/>
            <sz val="14"/>
            <color indexed="81"/>
            <rFont val="MS P ゴシック"/>
            <family val="3"/>
            <charset val="128"/>
          </rPr>
          <t>フリーレントの期間があった場合は、実支払い額を入力してください。</t>
        </r>
      </text>
    </comment>
    <comment ref="L15" authorId="2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千円以下切捨て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坪内 雄真</author>
    <author>Administrator</author>
    <author>agata</author>
  </authors>
  <commentList>
    <comment ref="E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該当月を入力ください。（数字のみ）</t>
        </r>
      </text>
    </comment>
    <comment ref="F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6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7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9" authorId="1" shapeId="0" xr:uid="{00000000-0006-0000-0200-000006000000}">
      <text>
        <r>
          <rPr>
            <b/>
            <sz val="14"/>
            <color indexed="81"/>
            <rFont val="MS P ゴシック"/>
            <family val="3"/>
            <charset val="128"/>
          </rPr>
          <t>フリーレントの期間があった場合は、実支払い額を入力してください。</t>
        </r>
      </text>
    </comment>
    <comment ref="L15" authorId="2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千円以下切捨て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坪内 雄真</author>
    <author>agata</author>
  </authors>
  <commentList>
    <comment ref="E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該当月を入力ください。（数字のみ）</t>
        </r>
      </text>
    </comment>
    <comment ref="F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6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7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7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L15" authorId="1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千円以下切捨て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坪内 雄真</author>
    <author>agata</author>
  </authors>
  <commentList>
    <comment ref="E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該当月を入力ください。（数字のみ）</t>
        </r>
      </text>
    </comment>
    <comment ref="F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6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F7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I7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該当日を入力ください。（数字のみ）</t>
        </r>
      </text>
    </comment>
    <comment ref="L15" authorId="1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千円以下切捨て</t>
        </r>
      </text>
    </comment>
  </commentList>
</comments>
</file>

<file path=xl/sharedStrings.xml><?xml version="1.0" encoding="utf-8"?>
<sst xmlns="http://schemas.openxmlformats.org/spreadsheetml/2006/main" count="355" uniqueCount="51">
  <si>
    <t>宿舎の所在地</t>
  </si>
  <si>
    <t>種別</t>
    <rPh sb="0" eb="2">
      <t>シュベツ</t>
    </rPh>
    <phoneticPr fontId="1"/>
  </si>
  <si>
    <t>賃借料</t>
    <rPh sb="0" eb="3">
      <t>チンシャクリョウ</t>
    </rPh>
    <phoneticPr fontId="1"/>
  </si>
  <si>
    <t>共益費（管理費）</t>
    <rPh sb="0" eb="3">
      <t>キョウエキヒ</t>
    </rPh>
    <rPh sb="4" eb="7">
      <t>カンリヒ</t>
    </rPh>
    <phoneticPr fontId="1"/>
  </si>
  <si>
    <t>氏名</t>
    <phoneticPr fontId="1"/>
  </si>
  <si>
    <t>（住所）</t>
    <phoneticPr fontId="1"/>
  </si>
  <si>
    <t>計</t>
    <rPh sb="0" eb="1">
      <t>ケイ</t>
    </rPh>
    <phoneticPr fontId="1"/>
  </si>
  <si>
    <t>単価/月額</t>
    <rPh sb="0" eb="2">
      <t>タンカ</t>
    </rPh>
    <rPh sb="3" eb="4">
      <t>ツキ</t>
    </rPh>
    <rPh sb="4" eb="5">
      <t>ガク</t>
    </rPh>
    <phoneticPr fontId="1"/>
  </si>
  <si>
    <t>年度補助
基準額等</t>
    <rPh sb="0" eb="2">
      <t>ネンド</t>
    </rPh>
    <rPh sb="8" eb="9">
      <t>トウ</t>
    </rPh>
    <phoneticPr fontId="1"/>
  </si>
  <si>
    <t>本人負担額</t>
    <rPh sb="0" eb="2">
      <t>ホンニン</t>
    </rPh>
    <rPh sb="2" eb="4">
      <t>フタン</t>
    </rPh>
    <rPh sb="4" eb="5">
      <t>ガク</t>
    </rPh>
    <phoneticPr fontId="3"/>
  </si>
  <si>
    <t>本人負担額</t>
    <rPh sb="0" eb="2">
      <t>ホンニン</t>
    </rPh>
    <rPh sb="2" eb="4">
      <t>フタン</t>
    </rPh>
    <rPh sb="4" eb="5">
      <t>ガク</t>
    </rPh>
    <phoneticPr fontId="1"/>
  </si>
  <si>
    <t>～</t>
    <phoneticPr fontId="3"/>
  </si>
  <si>
    <t>居住日数</t>
    <rPh sb="0" eb="2">
      <t>キョジュウ</t>
    </rPh>
    <rPh sb="2" eb="4">
      <t>ニッスウ</t>
    </rPh>
    <phoneticPr fontId="3"/>
  </si>
  <si>
    <t>日数</t>
    <rPh sb="0" eb="2">
      <t>ニッスウ</t>
    </rPh>
    <phoneticPr fontId="3"/>
  </si>
  <si>
    <t>↓</t>
    <phoneticPr fontId="3"/>
  </si>
  <si>
    <t>【第2号様式】</t>
    <rPh sb="1" eb="2">
      <t>ダイ</t>
    </rPh>
    <rPh sb="3" eb="4">
      <t>ゴウ</t>
    </rPh>
    <rPh sb="4" eb="6">
      <t>ヨウシキ</t>
    </rPh>
    <phoneticPr fontId="1"/>
  </si>
  <si>
    <t>記載内容</t>
    <rPh sb="0" eb="2">
      <t>キサイ</t>
    </rPh>
    <rPh sb="2" eb="4">
      <t>ナイヨウ</t>
    </rPh>
    <phoneticPr fontId="3"/>
  </si>
  <si>
    <t>共益費（管理費）</t>
    <phoneticPr fontId="3"/>
  </si>
  <si>
    <t>低い金額</t>
    <rPh sb="0" eb="1">
      <t>ヒク</t>
    </rPh>
    <rPh sb="2" eb="4">
      <t>キンガク</t>
    </rPh>
    <phoneticPr fontId="3"/>
  </si>
  <si>
    <t>当該月支払額</t>
    <phoneticPr fontId="3"/>
  </si>
  <si>
    <t>日割り額</t>
    <phoneticPr fontId="3"/>
  </si>
  <si>
    <t>①実支払額</t>
    <rPh sb="1" eb="2">
      <t>ジツ</t>
    </rPh>
    <phoneticPr fontId="1"/>
  </si>
  <si>
    <t>②日割り額</t>
    <phoneticPr fontId="1"/>
  </si>
  <si>
    <t>契約書上の
単価/月額</t>
    <rPh sb="0" eb="3">
      <t>ケイヤクショ</t>
    </rPh>
    <rPh sb="3" eb="4">
      <t>ジョウ</t>
    </rPh>
    <rPh sb="6" eb="8">
      <t>タンカ</t>
    </rPh>
    <rPh sb="9" eb="10">
      <t>ツキ</t>
    </rPh>
    <rPh sb="10" eb="11">
      <t>ガク</t>
    </rPh>
    <phoneticPr fontId="3"/>
  </si>
  <si>
    <t>◎</t>
    <phoneticPr fontId="3"/>
  </si>
  <si>
    <t>月額基準額</t>
    <rPh sb="0" eb="1">
      <t>ツキ</t>
    </rPh>
    <rPh sb="1" eb="2">
      <t>ガク</t>
    </rPh>
    <rPh sb="2" eb="4">
      <t>キジュン</t>
    </rPh>
    <rPh sb="4" eb="5">
      <t>ガク</t>
    </rPh>
    <phoneticPr fontId="1"/>
  </si>
  <si>
    <t>宿舎の所在地</t>
    <rPh sb="0" eb="2">
      <t>シュクシャ</t>
    </rPh>
    <rPh sb="3" eb="6">
      <t>ショザイチ</t>
    </rPh>
    <phoneticPr fontId="3"/>
  </si>
  <si>
    <t>（住所）</t>
    <rPh sb="1" eb="3">
      <t>ジュウショ</t>
    </rPh>
    <phoneticPr fontId="3"/>
  </si>
  <si>
    <t>種別</t>
    <rPh sb="0" eb="2">
      <t>シュベツ</t>
    </rPh>
    <phoneticPr fontId="3"/>
  </si>
  <si>
    <t>賃借料</t>
    <rPh sb="0" eb="3">
      <t>チンシャクリョウ</t>
    </rPh>
    <phoneticPr fontId="3"/>
  </si>
  <si>
    <t>共益費（管理費）</t>
    <rPh sb="0" eb="3">
      <t>キョウエキヒ</t>
    </rPh>
    <rPh sb="4" eb="7">
      <t>カンリヒ</t>
    </rPh>
    <phoneticPr fontId="3"/>
  </si>
  <si>
    <t>日割り額</t>
    <rPh sb="0" eb="2">
      <t>ヒワ</t>
    </rPh>
    <rPh sb="3" eb="4">
      <t>ガク</t>
    </rPh>
    <phoneticPr fontId="3"/>
  </si>
  <si>
    <t>②日割り額</t>
    <rPh sb="1" eb="3">
      <t>ヒワ</t>
    </rPh>
    <rPh sb="4" eb="5">
      <t>ガク</t>
    </rPh>
    <phoneticPr fontId="3"/>
  </si>
  <si>
    <t>宿舎の所在地</t>
    <rPh sb="0" eb="2">
      <t>シュクシャ</t>
    </rPh>
    <rPh sb="3" eb="6">
      <t>ショザイチ</t>
    </rPh>
    <phoneticPr fontId="1"/>
  </si>
  <si>
    <t>当該月支払額</t>
    <rPh sb="0" eb="2">
      <t>トウガイ</t>
    </rPh>
    <rPh sb="2" eb="3">
      <t>ツキ</t>
    </rPh>
    <rPh sb="3" eb="5">
      <t>シハライ</t>
    </rPh>
    <rPh sb="5" eb="6">
      <t>ガク</t>
    </rPh>
    <phoneticPr fontId="1"/>
  </si>
  <si>
    <t>①実支払額</t>
    <rPh sb="1" eb="2">
      <t>ジツ</t>
    </rPh>
    <rPh sb="2" eb="4">
      <t>シハライ</t>
    </rPh>
    <rPh sb="4" eb="5">
      <t>ガク</t>
    </rPh>
    <phoneticPr fontId="1"/>
  </si>
  <si>
    <t>変更前居住期間</t>
    <rPh sb="0" eb="2">
      <t>ヘンコウ</t>
    </rPh>
    <rPh sb="2" eb="3">
      <t>マエ</t>
    </rPh>
    <rPh sb="3" eb="5">
      <t>キョジュウ</t>
    </rPh>
    <rPh sb="5" eb="7">
      <t>キカン</t>
    </rPh>
    <phoneticPr fontId="3"/>
  </si>
  <si>
    <t>変更後居住期間</t>
    <rPh sb="0" eb="2">
      <t>ヘンコウ</t>
    </rPh>
    <rPh sb="2" eb="3">
      <t>ゴ</t>
    </rPh>
    <rPh sb="3" eb="5">
      <t>キョジュウ</t>
    </rPh>
    <rPh sb="5" eb="7">
      <t>キカン</t>
    </rPh>
    <phoneticPr fontId="3"/>
  </si>
  <si>
    <t>分の実支払額及び日割り額（変更前）</t>
    <rPh sb="6" eb="7">
      <t>オヨ</t>
    </rPh>
    <rPh sb="8" eb="10">
      <t>ヒワ</t>
    </rPh>
    <rPh sb="11" eb="12">
      <t>ガク</t>
    </rPh>
    <rPh sb="13" eb="15">
      <t>ヘンコウ</t>
    </rPh>
    <rPh sb="15" eb="16">
      <t>マエ</t>
    </rPh>
    <phoneticPr fontId="3"/>
  </si>
  <si>
    <t>分の実支払額及び日割り額（変更後）</t>
    <rPh sb="6" eb="7">
      <t>オヨ</t>
    </rPh>
    <rPh sb="8" eb="10">
      <t>ヒワ</t>
    </rPh>
    <rPh sb="11" eb="12">
      <t>ガク</t>
    </rPh>
    <rPh sb="13" eb="15">
      <t>ヘンコウ</t>
    </rPh>
    <rPh sb="15" eb="16">
      <t>ゴ</t>
    </rPh>
    <phoneticPr fontId="3"/>
  </si>
  <si>
    <t>変更前施設</t>
    <rPh sb="0" eb="2">
      <t>ヘンコウ</t>
    </rPh>
    <rPh sb="2" eb="3">
      <t>マエ</t>
    </rPh>
    <rPh sb="3" eb="5">
      <t>シセツ</t>
    </rPh>
    <phoneticPr fontId="3"/>
  </si>
  <si>
    <t>変更後施設</t>
    <rPh sb="0" eb="2">
      <t>ヘンコウ</t>
    </rPh>
    <rPh sb="2" eb="3">
      <t>ゴ</t>
    </rPh>
    <rPh sb="3" eb="5">
      <t>シセツ</t>
    </rPh>
    <phoneticPr fontId="3"/>
  </si>
  <si>
    <t>法人負担計（A）</t>
    <rPh sb="0" eb="2">
      <t>ホウジン</t>
    </rPh>
    <rPh sb="2" eb="4">
      <t>フタン</t>
    </rPh>
    <rPh sb="4" eb="5">
      <t>ケイ</t>
    </rPh>
    <phoneticPr fontId="1"/>
  </si>
  <si>
    <t>法人負担計（B）</t>
    <rPh sb="0" eb="2">
      <t>ホウジン</t>
    </rPh>
    <rPh sb="2" eb="4">
      <t>フタン</t>
    </rPh>
    <rPh sb="4" eb="5">
      <t>ケイ</t>
    </rPh>
    <phoneticPr fontId="1"/>
  </si>
  <si>
    <t>法人負担計（C）</t>
    <rPh sb="0" eb="2">
      <t>ホウジン</t>
    </rPh>
    <rPh sb="2" eb="4">
      <t>フタン</t>
    </rPh>
    <rPh sb="4" eb="5">
      <t>ケイ</t>
    </rPh>
    <phoneticPr fontId="1"/>
  </si>
  <si>
    <t>法人負担計（D）</t>
    <rPh sb="0" eb="2">
      <t>ホウジン</t>
    </rPh>
    <rPh sb="2" eb="4">
      <t>フタン</t>
    </rPh>
    <rPh sb="4" eb="5">
      <t>ケイ</t>
    </rPh>
    <phoneticPr fontId="3"/>
  </si>
  <si>
    <t>E：合計金額（A+B）</t>
    <rPh sb="2" eb="4">
      <t>ゴウケイ</t>
    </rPh>
    <rPh sb="4" eb="6">
      <t>キンガク</t>
    </rPh>
    <phoneticPr fontId="1"/>
  </si>
  <si>
    <t>F：合計金額（C+D）</t>
    <rPh sb="2" eb="4">
      <t>ゴウケイ</t>
    </rPh>
    <rPh sb="4" eb="6">
      <t>キンガク</t>
    </rPh>
    <phoneticPr fontId="1"/>
  </si>
  <si>
    <t>人目</t>
    <rPh sb="0" eb="2">
      <t>ニンメ</t>
    </rPh>
    <phoneticPr fontId="1"/>
  </si>
  <si>
    <t>先生</t>
    <rPh sb="0" eb="2">
      <t>センセイ</t>
    </rPh>
    <phoneticPr fontId="1"/>
  </si>
  <si>
    <t>横浜市保育士宿舎借り上げ支援事業　日割り額・実支払額比較計算表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</si>
</sst>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00&quot;円&quot;"/>
    <numFmt numFmtId="177" formatCode="#,##0&quot;円&quot;"/>
    <numFmt numFmtId="178" formatCode="0&quot;月&quot;"/>
    <numFmt numFmtId="179" formatCode="0&quot;日&quot;"/>
    <numFmt numFmtId="180" formatCode="#,###&quot;円&quot;;;"/>
    <numFmt numFmtId="181" formatCode="#,##0&quot;円&quot;;;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fgColor rgb="FFFFFF00"/>
      </patternFill>
    </fill>
    <fill>
      <patternFill patternType="gray125">
        <fgColor rgb="FFFFFF00"/>
        <bgColor auto="1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NumberFormat="1" applyFont="1" applyBorder="1" applyAlignment="1" applyProtection="1">
      <alignment horizontal="justify" vertical="center" shrinkToFit="1"/>
      <protection locked="0"/>
    </xf>
    <xf numFmtId="49" fontId="5" fillId="0" borderId="3" xfId="0" applyNumberFormat="1" applyFont="1" applyBorder="1" applyAlignment="1" applyProtection="1">
      <alignment horizontal="justify" vertical="center" wrapText="1" shrinkToFit="1"/>
      <protection locked="0"/>
    </xf>
    <xf numFmtId="176" fontId="5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176" fontId="11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176" fontId="10" fillId="0" borderId="0" xfId="1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176" fontId="11" fillId="0" borderId="6" xfId="1" applyNumberFormat="1" applyFont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178" fontId="5" fillId="0" borderId="0" xfId="0" applyNumberFormat="1" applyFont="1">
      <alignment vertical="center"/>
    </xf>
    <xf numFmtId="178" fontId="12" fillId="2" borderId="10" xfId="0" applyNumberFormat="1" applyFont="1" applyFill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179" fontId="6" fillId="0" borderId="10" xfId="0" applyNumberFormat="1" applyFont="1" applyBorder="1">
      <alignment vertical="center"/>
    </xf>
    <xf numFmtId="176" fontId="0" fillId="0" borderId="0" xfId="0" applyNumberFormat="1" applyFont="1" applyBorder="1" applyAlignment="1">
      <alignment horizontal="center" vertical="center" wrapText="1"/>
    </xf>
    <xf numFmtId="176" fontId="5" fillId="0" borderId="0" xfId="1" applyNumberFormat="1" applyFont="1" applyBorder="1" applyAlignment="1">
      <alignment horizontal="center" vertical="center"/>
    </xf>
    <xf numFmtId="176" fontId="14" fillId="0" borderId="0" xfId="1" applyNumberFormat="1" applyFont="1" applyBorder="1" applyAlignment="1">
      <alignment horizontal="right" vertical="center" shrinkToFit="1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10" fillId="0" borderId="0" xfId="1" applyNumberFormat="1" applyFont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176" fontId="5" fillId="2" borderId="0" xfId="0" applyNumberFormat="1" applyFont="1" applyFill="1" applyBorder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176" fontId="11" fillId="0" borderId="0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8" fontId="17" fillId="0" borderId="0" xfId="0" applyNumberFormat="1" applyFont="1" applyAlignment="1">
      <alignment vertical="center"/>
    </xf>
    <xf numFmtId="178" fontId="7" fillId="0" borderId="10" xfId="0" applyNumberFormat="1" applyFont="1" applyBorder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178" fontId="12" fillId="2" borderId="9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176" fontId="19" fillId="2" borderId="0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8" fontId="20" fillId="0" borderId="15" xfId="0" applyNumberFormat="1" applyFont="1" applyBorder="1" applyAlignment="1">
      <alignment horizontal="right" vertical="center"/>
    </xf>
    <xf numFmtId="178" fontId="22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178" fontId="20" fillId="0" borderId="0" xfId="0" applyNumberFormat="1" applyFont="1" applyBorder="1" applyAlignment="1">
      <alignment horizontal="right" vertical="center"/>
    </xf>
    <xf numFmtId="178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4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178" fontId="12" fillId="0" borderId="13" xfId="0" applyNumberFormat="1" applyFont="1" applyFill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23" fillId="4" borderId="36" xfId="0" applyFont="1" applyFill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181" fontId="5" fillId="0" borderId="14" xfId="0" applyNumberFormat="1" applyFont="1" applyBorder="1" applyAlignment="1">
      <alignment horizontal="right" vertical="center" shrinkToFit="1"/>
    </xf>
    <xf numFmtId="181" fontId="5" fillId="0" borderId="23" xfId="0" applyNumberFormat="1" applyFont="1" applyBorder="1">
      <alignment vertical="center"/>
    </xf>
    <xf numFmtId="177" fontId="0" fillId="3" borderId="29" xfId="0" applyNumberFormat="1" applyFont="1" applyFill="1" applyBorder="1" applyAlignment="1" applyProtection="1">
      <alignment vertical="center"/>
      <protection locked="0"/>
    </xf>
    <xf numFmtId="178" fontId="12" fillId="3" borderId="13" xfId="0" applyNumberFormat="1" applyFont="1" applyFill="1" applyBorder="1" applyAlignment="1" applyProtection="1">
      <alignment vertical="center"/>
      <protection locked="0"/>
    </xf>
    <xf numFmtId="179" fontId="12" fillId="3" borderId="9" xfId="0" applyNumberFormat="1" applyFont="1" applyFill="1" applyBorder="1" applyAlignment="1" applyProtection="1">
      <alignment vertical="center"/>
      <protection locked="0"/>
    </xf>
    <xf numFmtId="179" fontId="12" fillId="3" borderId="12" xfId="0" applyNumberFormat="1" applyFont="1" applyFill="1" applyBorder="1" applyAlignment="1" applyProtection="1">
      <alignment horizontal="center" vertical="center"/>
      <protection locked="0"/>
    </xf>
    <xf numFmtId="177" fontId="0" fillId="3" borderId="38" xfId="0" applyNumberFormat="1" applyFont="1" applyFill="1" applyBorder="1" applyAlignment="1" applyProtection="1">
      <alignment vertical="center"/>
      <protection locked="0"/>
    </xf>
    <xf numFmtId="177" fontId="5" fillId="3" borderId="38" xfId="0" applyNumberFormat="1" applyFont="1" applyFill="1" applyBorder="1" applyProtection="1">
      <alignment vertical="center"/>
      <protection locked="0"/>
    </xf>
    <xf numFmtId="177" fontId="5" fillId="3" borderId="34" xfId="0" applyNumberFormat="1" applyFont="1" applyFill="1" applyBorder="1" applyProtection="1">
      <alignment vertical="center"/>
      <protection locked="0"/>
    </xf>
    <xf numFmtId="177" fontId="5" fillId="3" borderId="39" xfId="1" applyNumberFormat="1" applyFont="1" applyFill="1" applyBorder="1" applyProtection="1">
      <alignment vertical="center"/>
      <protection locked="0"/>
    </xf>
    <xf numFmtId="177" fontId="5" fillId="3" borderId="35" xfId="0" applyNumberFormat="1" applyFont="1" applyFill="1" applyBorder="1" applyProtection="1">
      <alignment vertical="center"/>
      <protection locked="0"/>
    </xf>
    <xf numFmtId="177" fontId="5" fillId="3" borderId="39" xfId="0" applyNumberFormat="1" applyFont="1" applyFill="1" applyBorder="1" applyProtection="1">
      <alignment vertical="center"/>
      <protection locked="0"/>
    </xf>
    <xf numFmtId="181" fontId="23" fillId="4" borderId="36" xfId="0" applyNumberFormat="1" applyFont="1" applyFill="1" applyBorder="1" applyAlignment="1">
      <alignment horizontal="center" vertical="center"/>
    </xf>
    <xf numFmtId="181" fontId="23" fillId="5" borderId="36" xfId="0" applyNumberFormat="1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180" fontId="5" fillId="2" borderId="38" xfId="0" applyNumberFormat="1" applyFont="1" applyFill="1" applyBorder="1" applyAlignment="1" applyProtection="1">
      <alignment vertical="center" shrinkToFit="1"/>
      <protection locked="0"/>
    </xf>
    <xf numFmtId="180" fontId="5" fillId="2" borderId="34" xfId="0" applyNumberFormat="1" applyFont="1" applyFill="1" applyBorder="1" applyAlignment="1" applyProtection="1">
      <alignment vertical="center" shrinkToFit="1"/>
      <protection locked="0"/>
    </xf>
    <xf numFmtId="180" fontId="5" fillId="2" borderId="39" xfId="0" applyNumberFormat="1" applyFont="1" applyFill="1" applyBorder="1" applyAlignment="1" applyProtection="1">
      <alignment vertical="center" shrinkToFit="1"/>
      <protection locked="0"/>
    </xf>
    <xf numFmtId="180" fontId="5" fillId="0" borderId="38" xfId="0" applyNumberFormat="1" applyFont="1" applyBorder="1">
      <alignment vertical="center"/>
    </xf>
    <xf numFmtId="180" fontId="5" fillId="0" borderId="34" xfId="0" applyNumberFormat="1" applyFont="1" applyBorder="1">
      <alignment vertical="center"/>
    </xf>
    <xf numFmtId="180" fontId="5" fillId="0" borderId="39" xfId="0" applyNumberFormat="1" applyFont="1" applyBorder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 applyProtection="1">
      <alignment vertical="center" shrinkToFit="1"/>
      <protection locked="0"/>
    </xf>
    <xf numFmtId="0" fontId="7" fillId="6" borderId="3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20" xfId="1" applyNumberFormat="1" applyFont="1" applyBorder="1" applyAlignment="1">
      <alignment horizontal="center" vertical="center" textRotation="255" shrinkToFit="1"/>
    </xf>
    <xf numFmtId="176" fontId="5" fillId="0" borderId="30" xfId="1" applyNumberFormat="1" applyFont="1" applyBorder="1" applyAlignment="1">
      <alignment horizontal="center" vertical="center" textRotation="255" shrinkToFit="1"/>
    </xf>
    <xf numFmtId="176" fontId="5" fillId="0" borderId="37" xfId="1" applyNumberFormat="1" applyFont="1" applyBorder="1" applyAlignment="1">
      <alignment horizontal="center" vertical="center" textRotation="255" shrinkToFit="1"/>
    </xf>
    <xf numFmtId="176" fontId="5" fillId="0" borderId="16" xfId="1" applyNumberFormat="1" applyFont="1" applyBorder="1" applyAlignment="1">
      <alignment horizontal="center" vertical="center" textRotation="255" shrinkToFit="1"/>
    </xf>
    <xf numFmtId="176" fontId="5" fillId="0" borderId="23" xfId="1" applyNumberFormat="1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80" fontId="5" fillId="0" borderId="48" xfId="0" applyNumberFormat="1" applyFont="1" applyBorder="1" applyAlignment="1">
      <alignment horizontal="center" vertical="center" wrapText="1" shrinkToFit="1"/>
    </xf>
    <xf numFmtId="180" fontId="5" fillId="0" borderId="49" xfId="0" applyNumberFormat="1" applyFont="1" applyBorder="1" applyAlignment="1">
      <alignment horizontal="center" vertical="center" wrapText="1" shrinkToFit="1"/>
    </xf>
    <xf numFmtId="180" fontId="5" fillId="0" borderId="20" xfId="0" applyNumberFormat="1" applyFont="1" applyBorder="1" applyAlignment="1">
      <alignment horizontal="center" vertical="center" wrapText="1" shrinkToFit="1"/>
    </xf>
    <xf numFmtId="180" fontId="5" fillId="0" borderId="50" xfId="0" applyNumberFormat="1" applyFont="1" applyBorder="1" applyAlignment="1">
      <alignment horizontal="center" vertical="center" wrapText="1" shrinkToFit="1"/>
    </xf>
    <xf numFmtId="180" fontId="5" fillId="0" borderId="30" xfId="0" applyNumberFormat="1" applyFont="1" applyBorder="1" applyAlignment="1">
      <alignment horizontal="center" vertical="center" wrapText="1" shrinkToFit="1"/>
    </xf>
    <xf numFmtId="180" fontId="5" fillId="0" borderId="51" xfId="0" applyNumberFormat="1" applyFont="1" applyBorder="1" applyAlignment="1">
      <alignment horizontal="center" vertical="center" wrapText="1" shrinkToFit="1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8" fillId="6" borderId="36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5" fillId="3" borderId="48" xfId="0" applyFont="1" applyFill="1" applyBorder="1" applyAlignment="1" applyProtection="1">
      <alignment horizontal="center" vertical="center" wrapText="1" shrinkToFit="1"/>
      <protection locked="0"/>
    </xf>
    <xf numFmtId="0" fontId="5" fillId="3" borderId="49" xfId="0" applyFont="1" applyFill="1" applyBorder="1" applyAlignment="1" applyProtection="1">
      <alignment horizontal="center" vertical="center" wrapText="1" shrinkToFit="1"/>
      <protection locked="0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50" xfId="0" applyFont="1" applyFill="1" applyBorder="1" applyAlignment="1" applyProtection="1">
      <alignment horizontal="center" vertical="center" wrapText="1" shrinkToFit="1"/>
      <protection locked="0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0" fontId="5" fillId="3" borderId="51" xfId="0" applyFont="1" applyFill="1" applyBorder="1" applyAlignment="1" applyProtection="1">
      <alignment horizontal="center" vertical="center" wrapText="1" shrinkToFit="1"/>
      <protection locked="0"/>
    </xf>
    <xf numFmtId="0" fontId="5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12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179" fontId="12" fillId="2" borderId="13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0" fillId="0" borderId="2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181" fontId="5" fillId="0" borderId="39" xfId="0" applyNumberFormat="1" applyFont="1" applyBorder="1" applyAlignment="1">
      <alignment horizontal="center" vertical="center" shrinkToFit="1"/>
    </xf>
    <xf numFmtId="181" fontId="5" fillId="0" borderId="47" xfId="0" applyNumberFormat="1" applyFont="1" applyBorder="1" applyAlignment="1">
      <alignment horizontal="center" vertical="center" shrinkToFit="1"/>
    </xf>
    <xf numFmtId="181" fontId="5" fillId="0" borderId="34" xfId="1" applyNumberFormat="1" applyFont="1" applyBorder="1" applyAlignment="1">
      <alignment horizontal="center" vertical="center"/>
    </xf>
    <xf numFmtId="181" fontId="5" fillId="0" borderId="46" xfId="1" applyNumberFormat="1" applyFont="1" applyBorder="1" applyAlignment="1">
      <alignment horizontal="center" vertical="center"/>
    </xf>
    <xf numFmtId="176" fontId="10" fillId="0" borderId="28" xfId="1" applyNumberFormat="1" applyFont="1" applyBorder="1" applyAlignment="1">
      <alignment horizontal="center" vertical="center"/>
    </xf>
    <xf numFmtId="176" fontId="10" fillId="0" borderId="45" xfId="1" applyNumberFormat="1" applyFont="1" applyBorder="1" applyAlignment="1">
      <alignment horizontal="center" vertical="center"/>
    </xf>
    <xf numFmtId="181" fontId="24" fillId="4" borderId="6" xfId="0" applyNumberFormat="1" applyFont="1" applyFill="1" applyBorder="1" applyAlignment="1">
      <alignment horizontal="center" vertical="center" shrinkToFit="1"/>
    </xf>
    <xf numFmtId="181" fontId="24" fillId="4" borderId="26" xfId="0" applyNumberFormat="1" applyFont="1" applyFill="1" applyBorder="1" applyAlignment="1">
      <alignment horizontal="center" vertical="center" shrinkToFit="1"/>
    </xf>
    <xf numFmtId="181" fontId="19" fillId="2" borderId="43" xfId="0" applyNumberFormat="1" applyFont="1" applyFill="1" applyBorder="1" applyAlignment="1">
      <alignment horizontal="center" vertical="center" shrinkToFit="1"/>
    </xf>
    <xf numFmtId="181" fontId="19" fillId="2" borderId="28" xfId="0" applyNumberFormat="1" applyFont="1" applyFill="1" applyBorder="1" applyAlignment="1">
      <alignment horizontal="center" vertical="center"/>
    </xf>
    <xf numFmtId="181" fontId="19" fillId="2" borderId="44" xfId="0" applyNumberFormat="1" applyFont="1" applyFill="1" applyBorder="1" applyAlignment="1">
      <alignment horizontal="center" vertical="center" shrinkToFit="1"/>
    </xf>
    <xf numFmtId="181" fontId="19" fillId="2" borderId="39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181" fontId="5" fillId="0" borderId="21" xfId="0" applyNumberFormat="1" applyFont="1" applyBorder="1" applyAlignment="1">
      <alignment horizontal="center" vertical="center" shrinkToFit="1"/>
    </xf>
    <xf numFmtId="181" fontId="5" fillId="0" borderId="2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180" fontId="5" fillId="2" borderId="37" xfId="0" applyNumberFormat="1" applyFont="1" applyFill="1" applyBorder="1" applyAlignment="1" applyProtection="1">
      <alignment vertical="center" wrapText="1" shrinkToFit="1"/>
      <protection locked="0"/>
    </xf>
    <xf numFmtId="180" fontId="5" fillId="2" borderId="16" xfId="0" applyNumberFormat="1" applyFont="1" applyFill="1" applyBorder="1" applyAlignment="1" applyProtection="1">
      <alignment vertical="center" wrapText="1" shrinkToFit="1"/>
      <protection locked="0"/>
    </xf>
    <xf numFmtId="180" fontId="5" fillId="2" borderId="23" xfId="0" applyNumberFormat="1" applyFont="1" applyFill="1" applyBorder="1" applyAlignment="1" applyProtection="1">
      <alignment vertical="center" wrapText="1" shrinkToFit="1"/>
      <protection locked="0"/>
    </xf>
    <xf numFmtId="180" fontId="5" fillId="2" borderId="4" xfId="0" applyNumberFormat="1" applyFont="1" applyFill="1" applyBorder="1" applyAlignment="1" applyProtection="1">
      <alignment vertical="center" wrapText="1"/>
      <protection locked="0"/>
    </xf>
    <xf numFmtId="180" fontId="5" fillId="2" borderId="16" xfId="0" applyNumberFormat="1" applyFont="1" applyFill="1" applyBorder="1" applyAlignment="1" applyProtection="1">
      <alignment vertical="center" wrapText="1"/>
      <protection locked="0"/>
    </xf>
    <xf numFmtId="180" fontId="5" fillId="2" borderId="23" xfId="0" applyNumberFormat="1" applyFont="1" applyFill="1" applyBorder="1" applyAlignment="1" applyProtection="1">
      <alignment vertical="center" wrapText="1"/>
      <protection locked="0"/>
    </xf>
    <xf numFmtId="0" fontId="5" fillId="3" borderId="4" xfId="0" applyNumberFormat="1" applyFont="1" applyFill="1" applyBorder="1" applyAlignment="1" applyProtection="1">
      <alignment horizontal="justify" vertical="center" shrinkToFit="1"/>
      <protection locked="0"/>
    </xf>
    <xf numFmtId="0" fontId="5" fillId="3" borderId="16" xfId="0" applyNumberFormat="1" applyFont="1" applyFill="1" applyBorder="1" applyAlignment="1" applyProtection="1">
      <alignment horizontal="justify" vertical="center" shrinkToFit="1"/>
      <protection locked="0"/>
    </xf>
    <xf numFmtId="49" fontId="5" fillId="3" borderId="4" xfId="0" applyNumberFormat="1" applyFont="1" applyFill="1" applyBorder="1" applyAlignment="1" applyProtection="1">
      <alignment horizontal="justify" vertical="center" wrapText="1" shrinkToFit="1"/>
      <protection locked="0"/>
    </xf>
    <xf numFmtId="49" fontId="5" fillId="3" borderId="16" xfId="0" applyNumberFormat="1" applyFont="1" applyFill="1" applyBorder="1" applyAlignment="1" applyProtection="1">
      <alignment horizontal="justify" vertical="center" wrapText="1" shrinkToFit="1"/>
      <protection locked="0"/>
    </xf>
    <xf numFmtId="0" fontId="5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415471</xdr:colOff>
      <xdr:row>20</xdr:row>
      <xdr:rowOff>80736</xdr:rowOff>
    </xdr:from>
    <xdr:to>
      <xdr:col>23</xdr:col>
      <xdr:colOff>16328</xdr:colOff>
      <xdr:row>33</xdr:row>
      <xdr:rowOff>141514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560221" y="7224486"/>
          <a:ext cx="1016000" cy="37347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◎低い方の金額を選択</a:t>
          </a:r>
          <a:endParaRPr kumimoji="1" lang="ja-JP" altLang="en-US" sz="1800" b="1"/>
        </a:p>
      </xdr:txBody>
    </xdr:sp>
    <xdr:clientData/>
  </xdr:twoCellAnchor>
  <xdr:twoCellAnchor>
    <xdr:from>
      <xdr:col>13</xdr:col>
      <xdr:colOff>462642</xdr:colOff>
      <xdr:row>13</xdr:row>
      <xdr:rowOff>54429</xdr:rowOff>
    </xdr:from>
    <xdr:to>
      <xdr:col>16</xdr:col>
      <xdr:colOff>435428</xdr:colOff>
      <xdr:row>15</xdr:row>
      <xdr:rowOff>176893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49" y="4572000"/>
          <a:ext cx="2979965" cy="775607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を比較して少ない金額が反映されます。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29</xdr:row>
      <xdr:rowOff>136072</xdr:rowOff>
    </xdr:from>
    <xdr:to>
      <xdr:col>16</xdr:col>
      <xdr:colOff>367393</xdr:colOff>
      <xdr:row>29</xdr:row>
      <xdr:rowOff>136072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5784286" y="10178143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149677</xdr:rowOff>
    </xdr:from>
    <xdr:to>
      <xdr:col>16</xdr:col>
      <xdr:colOff>367393</xdr:colOff>
      <xdr:row>22</xdr:row>
      <xdr:rowOff>149677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5784286" y="7837713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353785</xdr:colOff>
      <xdr:row>15</xdr:row>
      <xdr:rowOff>394607</xdr:rowOff>
    </xdr:from>
    <xdr:to>
      <xdr:col>16</xdr:col>
      <xdr:colOff>394607</xdr:colOff>
      <xdr:row>29</xdr:row>
      <xdr:rowOff>163286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6138071" y="5565321"/>
          <a:ext cx="40822" cy="4640036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421823</xdr:rowOff>
    </xdr:from>
    <xdr:to>
      <xdr:col>16</xdr:col>
      <xdr:colOff>367393</xdr:colOff>
      <xdr:row>15</xdr:row>
      <xdr:rowOff>421823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10885714" y="5592537"/>
          <a:ext cx="5265965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3</xdr:rowOff>
    </xdr:from>
    <xdr:to>
      <xdr:col>10</xdr:col>
      <xdr:colOff>231322</xdr:colOff>
      <xdr:row>15</xdr:row>
      <xdr:rowOff>421822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10885714" y="5170717"/>
          <a:ext cx="1" cy="42181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415471</xdr:colOff>
      <xdr:row>20</xdr:row>
      <xdr:rowOff>80736</xdr:rowOff>
    </xdr:from>
    <xdr:to>
      <xdr:col>23</xdr:col>
      <xdr:colOff>16328</xdr:colOff>
      <xdr:row>33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455821" y="6967311"/>
          <a:ext cx="1010557" cy="427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◎低い方の金額を選択</a:t>
          </a:r>
          <a:endParaRPr kumimoji="1" lang="ja-JP" altLang="en-US" sz="1800" b="1"/>
        </a:p>
      </xdr:txBody>
    </xdr:sp>
    <xdr:clientData/>
  </xdr:twoCellAnchor>
  <xdr:twoCellAnchor>
    <xdr:from>
      <xdr:col>13</xdr:col>
      <xdr:colOff>462642</xdr:colOff>
      <xdr:row>13</xdr:row>
      <xdr:rowOff>54429</xdr:rowOff>
    </xdr:from>
    <xdr:to>
      <xdr:col>16</xdr:col>
      <xdr:colOff>435428</xdr:colOff>
      <xdr:row>15</xdr:row>
      <xdr:rowOff>176893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321392" y="4550229"/>
          <a:ext cx="2982686" cy="770164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を比較して少ない金額が反映されます。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29</xdr:row>
      <xdr:rowOff>136072</xdr:rowOff>
    </xdr:from>
    <xdr:to>
      <xdr:col>16</xdr:col>
      <xdr:colOff>367393</xdr:colOff>
      <xdr:row>29</xdr:row>
      <xdr:rowOff>136072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5868650" y="1013732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149677</xdr:rowOff>
    </xdr:from>
    <xdr:to>
      <xdr:col>16</xdr:col>
      <xdr:colOff>367393</xdr:colOff>
      <xdr:row>22</xdr:row>
      <xdr:rowOff>149677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868650" y="781730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353785</xdr:colOff>
      <xdr:row>15</xdr:row>
      <xdr:rowOff>394607</xdr:rowOff>
    </xdr:from>
    <xdr:to>
      <xdr:col>16</xdr:col>
      <xdr:colOff>394607</xdr:colOff>
      <xdr:row>29</xdr:row>
      <xdr:rowOff>163286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6222435" y="5538107"/>
          <a:ext cx="40822" cy="462642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421823</xdr:rowOff>
    </xdr:from>
    <xdr:to>
      <xdr:col>16</xdr:col>
      <xdr:colOff>367393</xdr:colOff>
      <xdr:row>15</xdr:row>
      <xdr:rowOff>421823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10965996" y="5565323"/>
          <a:ext cx="5270047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3</xdr:rowOff>
    </xdr:from>
    <xdr:to>
      <xdr:col>10</xdr:col>
      <xdr:colOff>231322</xdr:colOff>
      <xdr:row>15</xdr:row>
      <xdr:rowOff>421822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0965996" y="5143503"/>
          <a:ext cx="1" cy="42181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415471</xdr:colOff>
      <xdr:row>20</xdr:row>
      <xdr:rowOff>80736</xdr:rowOff>
    </xdr:from>
    <xdr:to>
      <xdr:col>23</xdr:col>
      <xdr:colOff>16328</xdr:colOff>
      <xdr:row>33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455821" y="6967311"/>
          <a:ext cx="1010557" cy="427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◎低い方の金額を選択</a:t>
          </a:r>
          <a:endParaRPr kumimoji="1" lang="ja-JP" altLang="en-US" sz="1800" b="1"/>
        </a:p>
      </xdr:txBody>
    </xdr:sp>
    <xdr:clientData/>
  </xdr:twoCellAnchor>
  <xdr:twoCellAnchor>
    <xdr:from>
      <xdr:col>13</xdr:col>
      <xdr:colOff>462642</xdr:colOff>
      <xdr:row>13</xdr:row>
      <xdr:rowOff>54429</xdr:rowOff>
    </xdr:from>
    <xdr:to>
      <xdr:col>16</xdr:col>
      <xdr:colOff>435428</xdr:colOff>
      <xdr:row>15</xdr:row>
      <xdr:rowOff>176893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321392" y="4550229"/>
          <a:ext cx="2982686" cy="770164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を比較して少ない金額が反映されます。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29</xdr:row>
      <xdr:rowOff>136072</xdr:rowOff>
    </xdr:from>
    <xdr:to>
      <xdr:col>16</xdr:col>
      <xdr:colOff>367393</xdr:colOff>
      <xdr:row>29</xdr:row>
      <xdr:rowOff>136072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5868650" y="1013732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149677</xdr:rowOff>
    </xdr:from>
    <xdr:to>
      <xdr:col>16</xdr:col>
      <xdr:colOff>367393</xdr:colOff>
      <xdr:row>22</xdr:row>
      <xdr:rowOff>149677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5868650" y="781730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353785</xdr:colOff>
      <xdr:row>15</xdr:row>
      <xdr:rowOff>394607</xdr:rowOff>
    </xdr:from>
    <xdr:to>
      <xdr:col>16</xdr:col>
      <xdr:colOff>394607</xdr:colOff>
      <xdr:row>29</xdr:row>
      <xdr:rowOff>163286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16222435" y="5538107"/>
          <a:ext cx="40822" cy="462642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421823</xdr:rowOff>
    </xdr:from>
    <xdr:to>
      <xdr:col>16</xdr:col>
      <xdr:colOff>367393</xdr:colOff>
      <xdr:row>15</xdr:row>
      <xdr:rowOff>421823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10965996" y="5565323"/>
          <a:ext cx="5270047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3</xdr:rowOff>
    </xdr:from>
    <xdr:to>
      <xdr:col>10</xdr:col>
      <xdr:colOff>231322</xdr:colOff>
      <xdr:row>15</xdr:row>
      <xdr:rowOff>421822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0965996" y="5143503"/>
          <a:ext cx="1" cy="42181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415471</xdr:colOff>
      <xdr:row>20</xdr:row>
      <xdr:rowOff>80736</xdr:rowOff>
    </xdr:from>
    <xdr:to>
      <xdr:col>23</xdr:col>
      <xdr:colOff>16328</xdr:colOff>
      <xdr:row>33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455821" y="6967311"/>
          <a:ext cx="1010557" cy="427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◎低い方の金額を選択</a:t>
          </a:r>
          <a:endParaRPr kumimoji="1" lang="ja-JP" altLang="en-US" sz="1800" b="1"/>
        </a:p>
      </xdr:txBody>
    </xdr:sp>
    <xdr:clientData/>
  </xdr:twoCellAnchor>
  <xdr:twoCellAnchor>
    <xdr:from>
      <xdr:col>13</xdr:col>
      <xdr:colOff>462642</xdr:colOff>
      <xdr:row>13</xdr:row>
      <xdr:rowOff>54429</xdr:rowOff>
    </xdr:from>
    <xdr:to>
      <xdr:col>16</xdr:col>
      <xdr:colOff>435428</xdr:colOff>
      <xdr:row>15</xdr:row>
      <xdr:rowOff>176893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321392" y="4550229"/>
          <a:ext cx="2982686" cy="770164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を比較して少ない金額が反映されます。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29</xdr:row>
      <xdr:rowOff>136072</xdr:rowOff>
    </xdr:from>
    <xdr:to>
      <xdr:col>16</xdr:col>
      <xdr:colOff>367393</xdr:colOff>
      <xdr:row>29</xdr:row>
      <xdr:rowOff>136072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5868650" y="1013732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149677</xdr:rowOff>
    </xdr:from>
    <xdr:to>
      <xdr:col>16</xdr:col>
      <xdr:colOff>367393</xdr:colOff>
      <xdr:row>22</xdr:row>
      <xdr:rowOff>149677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5868650" y="781730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353785</xdr:colOff>
      <xdr:row>15</xdr:row>
      <xdr:rowOff>394607</xdr:rowOff>
    </xdr:from>
    <xdr:to>
      <xdr:col>16</xdr:col>
      <xdr:colOff>394607</xdr:colOff>
      <xdr:row>29</xdr:row>
      <xdr:rowOff>163286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6222435" y="5538107"/>
          <a:ext cx="40822" cy="462642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421823</xdr:rowOff>
    </xdr:from>
    <xdr:to>
      <xdr:col>16</xdr:col>
      <xdr:colOff>367393</xdr:colOff>
      <xdr:row>15</xdr:row>
      <xdr:rowOff>421823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10965996" y="5565323"/>
          <a:ext cx="5270047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3</xdr:rowOff>
    </xdr:from>
    <xdr:to>
      <xdr:col>10</xdr:col>
      <xdr:colOff>231322</xdr:colOff>
      <xdr:row>15</xdr:row>
      <xdr:rowOff>421822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10965996" y="5143503"/>
          <a:ext cx="1" cy="42181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415471</xdr:colOff>
      <xdr:row>20</xdr:row>
      <xdr:rowOff>80736</xdr:rowOff>
    </xdr:from>
    <xdr:to>
      <xdr:col>23</xdr:col>
      <xdr:colOff>16328</xdr:colOff>
      <xdr:row>33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455821" y="6967311"/>
          <a:ext cx="1010557" cy="427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◎低い方の金額を選択</a:t>
          </a:r>
          <a:endParaRPr kumimoji="1" lang="ja-JP" altLang="en-US" sz="1800" b="1"/>
        </a:p>
      </xdr:txBody>
    </xdr:sp>
    <xdr:clientData/>
  </xdr:twoCellAnchor>
  <xdr:twoCellAnchor>
    <xdr:from>
      <xdr:col>13</xdr:col>
      <xdr:colOff>462642</xdr:colOff>
      <xdr:row>13</xdr:row>
      <xdr:rowOff>54429</xdr:rowOff>
    </xdr:from>
    <xdr:to>
      <xdr:col>16</xdr:col>
      <xdr:colOff>435428</xdr:colOff>
      <xdr:row>15</xdr:row>
      <xdr:rowOff>176893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321392" y="4550229"/>
          <a:ext cx="2982686" cy="770164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を比較して少ない金額が反映されます。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29</xdr:row>
      <xdr:rowOff>136072</xdr:rowOff>
    </xdr:from>
    <xdr:to>
      <xdr:col>16</xdr:col>
      <xdr:colOff>367393</xdr:colOff>
      <xdr:row>29</xdr:row>
      <xdr:rowOff>136072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5868650" y="1013732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149677</xdr:rowOff>
    </xdr:from>
    <xdr:to>
      <xdr:col>16</xdr:col>
      <xdr:colOff>367393</xdr:colOff>
      <xdr:row>22</xdr:row>
      <xdr:rowOff>149677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5868650" y="7817302"/>
          <a:ext cx="367393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353785</xdr:colOff>
      <xdr:row>15</xdr:row>
      <xdr:rowOff>394607</xdr:rowOff>
    </xdr:from>
    <xdr:to>
      <xdr:col>16</xdr:col>
      <xdr:colOff>394607</xdr:colOff>
      <xdr:row>29</xdr:row>
      <xdr:rowOff>163286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16222435" y="5538107"/>
          <a:ext cx="40822" cy="462642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421823</xdr:rowOff>
    </xdr:from>
    <xdr:to>
      <xdr:col>16</xdr:col>
      <xdr:colOff>367393</xdr:colOff>
      <xdr:row>15</xdr:row>
      <xdr:rowOff>421823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10965996" y="5565323"/>
          <a:ext cx="5270047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231321</xdr:colOff>
      <xdr:row>15</xdr:row>
      <xdr:rowOff>3</xdr:rowOff>
    </xdr:from>
    <xdr:to>
      <xdr:col>10</xdr:col>
      <xdr:colOff>231322</xdr:colOff>
      <xdr:row>15</xdr:row>
      <xdr:rowOff>421822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10965996" y="5143503"/>
          <a:ext cx="1" cy="42181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3"/>
  <sheetViews>
    <sheetView tabSelected="1" view="pageBreakPreview" topLeftCell="D1" zoomScaleNormal="100" zoomScaleSheetLayoutView="100" workbookViewId="0">
      <selection activeCell="I20" sqref="I20:J23"/>
    </sheetView>
  </sheetViews>
  <sheetFormatPr defaultRowHeight="13.5"/>
  <cols>
    <col min="1" max="1" width="12.375" style="5" customWidth="1"/>
    <col min="2" max="2" width="15.25" style="1" customWidth="1"/>
    <col min="3" max="3" width="21.375" style="2" customWidth="1"/>
    <col min="4" max="4" width="25.25" style="1" bestFit="1" customWidth="1"/>
    <col min="5" max="6" width="14.375" style="1" bestFit="1" customWidth="1"/>
    <col min="7" max="7" width="5.875" style="1" customWidth="1"/>
    <col min="8" max="8" width="12.5" style="1" customWidth="1"/>
    <col min="9" max="9" width="12.5" style="9" customWidth="1"/>
    <col min="10" max="10" width="7" style="1" customWidth="1"/>
    <col min="11" max="11" width="10" style="1" customWidth="1"/>
    <col min="12" max="12" width="6.25" style="1" customWidth="1"/>
    <col min="13" max="13" width="11.625" style="1" customWidth="1"/>
    <col min="14" max="14" width="12.125" style="1" customWidth="1"/>
    <col min="15" max="15" width="7.75" style="1" customWidth="1"/>
    <col min="16" max="16" width="19.625" style="1" bestFit="1" customWidth="1"/>
    <col min="17" max="17" width="9.875" style="1" customWidth="1"/>
    <col min="18" max="18" width="6" style="1" bestFit="1" customWidth="1"/>
    <col min="19" max="19" width="3.625" style="1" customWidth="1"/>
    <col min="20" max="20" width="9" style="1"/>
    <col min="21" max="21" width="5.625" style="1" bestFit="1" customWidth="1"/>
    <col min="22" max="22" width="3.875" style="1" customWidth="1"/>
    <col min="23" max="23" width="9" style="1" customWidth="1"/>
    <col min="24" max="16384" width="9" style="1"/>
  </cols>
  <sheetData>
    <row r="1" spans="1:25" ht="36" customHeight="1">
      <c r="A1" s="17"/>
      <c r="B1" s="155" t="s">
        <v>50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5" ht="24" customHeight="1">
      <c r="A2" s="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5" ht="34.5" customHeight="1">
      <c r="A3" s="26"/>
      <c r="B3" s="112"/>
      <c r="C3" s="103" t="s">
        <v>48</v>
      </c>
      <c r="D3" s="153"/>
      <c r="E3" s="153"/>
      <c r="F3" s="153"/>
      <c r="G3" s="154" t="s">
        <v>49</v>
      </c>
      <c r="H3" s="154"/>
      <c r="I3" s="111"/>
      <c r="J3" s="111"/>
      <c r="K3" s="110"/>
      <c r="L3" s="110"/>
      <c r="M3" s="110"/>
      <c r="N3" s="110"/>
    </row>
    <row r="4" spans="1:25" ht="17.25" customHeight="1">
      <c r="A4" s="21"/>
      <c r="B4" s="21"/>
      <c r="C4" s="21"/>
      <c r="D4" s="21"/>
      <c r="E4" s="21"/>
      <c r="F4" s="30"/>
      <c r="G4" s="21"/>
      <c r="H4" s="21"/>
      <c r="I4" s="22"/>
      <c r="J4" s="20"/>
      <c r="K4" s="20"/>
    </row>
    <row r="5" spans="1:25" ht="26.25" customHeight="1" thickBot="1">
      <c r="D5" s="164"/>
      <c r="E5" s="165"/>
      <c r="F5" s="35"/>
      <c r="G5" s="35"/>
      <c r="H5" s="35"/>
      <c r="J5" s="54"/>
      <c r="K5" s="55"/>
      <c r="O5" s="38"/>
      <c r="P5" s="38"/>
      <c r="Q5" s="38"/>
      <c r="T5" s="39">
        <v>4</v>
      </c>
      <c r="U5" s="40">
        <v>30</v>
      </c>
      <c r="W5" s="39">
        <f>H6</f>
        <v>0</v>
      </c>
    </row>
    <row r="6" spans="1:25" ht="26.25" customHeight="1" thickBot="1">
      <c r="D6" s="48" t="s">
        <v>36</v>
      </c>
      <c r="E6" s="92"/>
      <c r="F6" s="93"/>
      <c r="G6" s="37" t="s">
        <v>11</v>
      </c>
      <c r="H6" s="64">
        <f>E6</f>
        <v>0</v>
      </c>
      <c r="I6" s="94"/>
      <c r="J6" s="27"/>
      <c r="K6" s="36" t="s">
        <v>12</v>
      </c>
      <c r="L6" s="170">
        <f>DATEDIF(F6,I6,"d")+1</f>
        <v>1</v>
      </c>
      <c r="M6" s="171"/>
      <c r="T6" s="39">
        <v>5</v>
      </c>
      <c r="U6" s="40">
        <v>31</v>
      </c>
      <c r="W6" s="40" t="s">
        <v>13</v>
      </c>
    </row>
    <row r="7" spans="1:25" ht="26.25" customHeight="1" thickBot="1">
      <c r="D7" s="48" t="s">
        <v>37</v>
      </c>
      <c r="E7" s="81">
        <f>E6</f>
        <v>0</v>
      </c>
      <c r="F7" s="93"/>
      <c r="G7" s="37" t="s">
        <v>11</v>
      </c>
      <c r="H7" s="64">
        <f>E7</f>
        <v>0</v>
      </c>
      <c r="I7" s="94"/>
      <c r="J7" s="54"/>
      <c r="K7" s="36" t="s">
        <v>12</v>
      </c>
      <c r="L7" s="170">
        <f>DATEDIF(F7,I7,"d")+1</f>
        <v>1</v>
      </c>
      <c r="M7" s="171"/>
      <c r="T7" s="39">
        <v>6</v>
      </c>
      <c r="U7" s="40">
        <v>30</v>
      </c>
      <c r="W7" s="42" t="e">
        <f>VLOOKUP(W5,T5:U16,2,FALSE)</f>
        <v>#N/A</v>
      </c>
    </row>
    <row r="8" spans="1:25" ht="26.25" customHeight="1">
      <c r="D8" s="67"/>
      <c r="E8" s="62"/>
      <c r="F8" s="63"/>
      <c r="G8" s="35"/>
      <c r="H8" s="35"/>
      <c r="J8" s="27"/>
      <c r="K8" s="28"/>
      <c r="T8" s="39">
        <v>7</v>
      </c>
      <c r="U8" s="40">
        <v>31</v>
      </c>
    </row>
    <row r="9" spans="1:25" ht="30.75" customHeight="1" thickBot="1">
      <c r="D9" s="76" t="s">
        <v>23</v>
      </c>
      <c r="E9" s="77" t="s">
        <v>40</v>
      </c>
      <c r="F9" s="78" t="s">
        <v>41</v>
      </c>
      <c r="G9" s="65"/>
      <c r="H9" s="18"/>
      <c r="I9" s="56" t="s">
        <v>15</v>
      </c>
      <c r="J9" s="57"/>
      <c r="K9" s="58">
        <f>E6</f>
        <v>0</v>
      </c>
      <c r="L9" s="57" t="s">
        <v>16</v>
      </c>
      <c r="M9" s="57"/>
      <c r="N9" s="31"/>
      <c r="O9" s="31"/>
      <c r="P9" s="31"/>
      <c r="Q9" s="31"/>
      <c r="T9" s="39">
        <v>8</v>
      </c>
      <c r="U9" s="40">
        <v>31</v>
      </c>
    </row>
    <row r="10" spans="1:25" ht="29.25" customHeight="1">
      <c r="D10" s="79" t="s">
        <v>2</v>
      </c>
      <c r="E10" s="95"/>
      <c r="F10" s="95"/>
      <c r="G10" s="66"/>
      <c r="H10" s="18"/>
      <c r="I10" s="166" t="s">
        <v>1</v>
      </c>
      <c r="J10" s="176" t="s">
        <v>7</v>
      </c>
      <c r="K10" s="177"/>
      <c r="L10" s="172" t="s">
        <v>8</v>
      </c>
      <c r="M10" s="173"/>
      <c r="N10" s="168"/>
      <c r="T10" s="39">
        <v>9</v>
      </c>
      <c r="U10" s="40">
        <v>30</v>
      </c>
    </row>
    <row r="11" spans="1:25" ht="29.25" customHeight="1">
      <c r="D11" s="80" t="s">
        <v>3</v>
      </c>
      <c r="E11" s="91"/>
      <c r="F11" s="91"/>
      <c r="G11" s="66"/>
      <c r="H11" s="18"/>
      <c r="I11" s="167"/>
      <c r="J11" s="178"/>
      <c r="K11" s="179"/>
      <c r="L11" s="174"/>
      <c r="M11" s="175"/>
      <c r="N11" s="169"/>
      <c r="T11" s="39">
        <v>10</v>
      </c>
      <c r="U11" s="40">
        <v>31</v>
      </c>
      <c r="Y11" s="41"/>
    </row>
    <row r="12" spans="1:25" ht="22.5" customHeight="1">
      <c r="F12" s="29"/>
      <c r="G12" s="18"/>
      <c r="H12" s="18"/>
      <c r="I12" s="23" t="s">
        <v>2</v>
      </c>
      <c r="J12" s="188">
        <f>IF($E$13="転居",IF($P$23&lt;$P$30,E20+N20,E27+N27),IF(E10=F10,E10,IF($P$23&lt;$P$30,E20+N20,E27+N27)))</f>
        <v>0</v>
      </c>
      <c r="K12" s="189"/>
      <c r="L12" s="184" t="s">
        <v>25</v>
      </c>
      <c r="M12" s="185"/>
      <c r="N12" s="45"/>
      <c r="T12" s="39">
        <v>11</v>
      </c>
      <c r="U12" s="40">
        <v>30</v>
      </c>
    </row>
    <row r="13" spans="1:25" ht="25.5" customHeight="1">
      <c r="D13" s="113"/>
      <c r="E13" s="114"/>
      <c r="F13" s="114"/>
      <c r="H13" s="18"/>
      <c r="I13" s="25" t="s">
        <v>3</v>
      </c>
      <c r="J13" s="188">
        <f>IF($E$13="転居",IF($P$23&lt;$P$30,E21+N21,E28+N28),IF(E11=F11,E11,IF($P$23&lt;$P$30,E21+N21,E28+N28)))</f>
        <v>0</v>
      </c>
      <c r="K13" s="189"/>
      <c r="L13" s="182">
        <f>IF(J15&gt;=82000,82000,J15)</f>
        <v>0</v>
      </c>
      <c r="M13" s="183"/>
      <c r="N13" s="45"/>
      <c r="T13" s="59">
        <v>12</v>
      </c>
      <c r="U13" s="40">
        <v>31</v>
      </c>
    </row>
    <row r="14" spans="1:25" ht="25.5" customHeight="1" thickBot="1">
      <c r="A14" s="7"/>
      <c r="D14" s="113"/>
      <c r="E14" s="114"/>
      <c r="F14" s="114"/>
      <c r="H14" s="4"/>
      <c r="I14" s="23" t="s">
        <v>10</v>
      </c>
      <c r="J14" s="190">
        <f>E22+N22</f>
        <v>0</v>
      </c>
      <c r="K14" s="191"/>
      <c r="L14" s="180" t="s">
        <v>14</v>
      </c>
      <c r="M14" s="181"/>
      <c r="N14" s="10"/>
      <c r="T14" s="39">
        <v>1</v>
      </c>
      <c r="U14" s="40">
        <v>31</v>
      </c>
    </row>
    <row r="15" spans="1:25" ht="25.5" customHeight="1" thickBot="1">
      <c r="A15" s="7"/>
      <c r="D15" s="2"/>
      <c r="E15" s="2"/>
      <c r="F15" s="60"/>
      <c r="H15" s="4"/>
      <c r="I15" s="24" t="s">
        <v>6</v>
      </c>
      <c r="J15" s="186">
        <f>J12+J13-J14</f>
        <v>0</v>
      </c>
      <c r="K15" s="187"/>
      <c r="L15" s="194">
        <f>ROUNDDOWN(L13*3/4,-3)</f>
        <v>0</v>
      </c>
      <c r="M15" s="195"/>
      <c r="N15" s="10"/>
      <c r="T15" s="39">
        <v>2</v>
      </c>
      <c r="U15" s="40">
        <v>28</v>
      </c>
    </row>
    <row r="16" spans="1:25" ht="41.25" customHeight="1">
      <c r="A16" s="7"/>
      <c r="D16" s="2"/>
      <c r="E16" s="2"/>
      <c r="F16" s="60"/>
      <c r="H16" s="4"/>
      <c r="I16" s="61"/>
      <c r="J16" s="68"/>
      <c r="K16" s="68"/>
      <c r="L16" s="47"/>
      <c r="M16" s="47"/>
      <c r="N16" s="10"/>
      <c r="T16" s="39">
        <v>3</v>
      </c>
      <c r="U16" s="40">
        <v>31</v>
      </c>
    </row>
    <row r="17" spans="1:23" ht="35.25" customHeight="1">
      <c r="A17" s="70" t="s">
        <v>24</v>
      </c>
      <c r="B17" s="71">
        <f>K9</f>
        <v>0</v>
      </c>
      <c r="C17" s="72" t="s">
        <v>38</v>
      </c>
      <c r="E17" s="53"/>
      <c r="H17" s="73" t="s">
        <v>24</v>
      </c>
      <c r="I17" s="74">
        <f>K9</f>
        <v>0</v>
      </c>
      <c r="J17" s="75" t="s">
        <v>39</v>
      </c>
      <c r="L17" s="9"/>
      <c r="M17" s="9"/>
      <c r="W17" s="9"/>
    </row>
    <row r="18" spans="1:23" s="9" customFormat="1" ht="17.25" customHeight="1" thickBot="1">
      <c r="A18" s="193"/>
      <c r="B18" s="193" t="s">
        <v>4</v>
      </c>
      <c r="C18" s="32" t="s">
        <v>0</v>
      </c>
      <c r="D18" s="193" t="s">
        <v>1</v>
      </c>
      <c r="E18" s="196" t="s">
        <v>19</v>
      </c>
      <c r="F18" s="199"/>
      <c r="G18" s="168"/>
      <c r="H18" s="197"/>
      <c r="I18" s="150" t="s">
        <v>33</v>
      </c>
      <c r="J18" s="151"/>
      <c r="K18" s="133" t="s">
        <v>1</v>
      </c>
      <c r="L18" s="133"/>
      <c r="M18" s="133"/>
      <c r="N18" s="133" t="s">
        <v>34</v>
      </c>
      <c r="P18" s="127"/>
      <c r="Q18" s="127"/>
      <c r="T18" s="1" t="s">
        <v>18</v>
      </c>
      <c r="U18" s="1"/>
    </row>
    <row r="19" spans="1:23" s="9" customFormat="1" ht="14.25" thickBot="1">
      <c r="A19" s="193"/>
      <c r="B19" s="193"/>
      <c r="C19" s="34" t="s">
        <v>5</v>
      </c>
      <c r="D19" s="193"/>
      <c r="E19" s="193"/>
      <c r="F19" s="200"/>
      <c r="G19" s="169"/>
      <c r="H19" s="198"/>
      <c r="I19" s="152" t="s">
        <v>27</v>
      </c>
      <c r="J19" s="152"/>
      <c r="K19" s="134"/>
      <c r="L19" s="134"/>
      <c r="M19" s="134"/>
      <c r="N19" s="134"/>
      <c r="P19" s="127"/>
      <c r="Q19" s="127"/>
      <c r="T19" s="46" t="e">
        <f>MIN($E$30+$N$30,$E$23+$N$23)</f>
        <v>#N/A</v>
      </c>
      <c r="U19" s="1"/>
      <c r="W19" s="1"/>
    </row>
    <row r="20" spans="1:23" ht="29.25" customHeight="1">
      <c r="A20" s="201" t="s">
        <v>21</v>
      </c>
      <c r="B20" s="210"/>
      <c r="C20" s="212"/>
      <c r="D20" s="82" t="s">
        <v>2</v>
      </c>
      <c r="E20" s="96"/>
      <c r="F20" s="50"/>
      <c r="G20" s="49"/>
      <c r="H20" s="128" t="s">
        <v>35</v>
      </c>
      <c r="I20" s="157"/>
      <c r="J20" s="158"/>
      <c r="K20" s="163" t="s">
        <v>2</v>
      </c>
      <c r="L20" s="163"/>
      <c r="M20" s="163"/>
      <c r="N20" s="99"/>
      <c r="P20" s="5"/>
    </row>
    <row r="21" spans="1:23" ht="29.25" customHeight="1">
      <c r="A21" s="202"/>
      <c r="B21" s="211"/>
      <c r="C21" s="213"/>
      <c r="D21" s="83" t="s">
        <v>17</v>
      </c>
      <c r="E21" s="97"/>
      <c r="F21" s="50"/>
      <c r="G21" s="44"/>
      <c r="H21" s="128"/>
      <c r="I21" s="159"/>
      <c r="J21" s="160"/>
      <c r="K21" s="147" t="s">
        <v>30</v>
      </c>
      <c r="L21" s="147"/>
      <c r="M21" s="147"/>
      <c r="N21" s="97"/>
      <c r="P21" s="5"/>
      <c r="T21" s="11"/>
      <c r="U21" s="11"/>
    </row>
    <row r="22" spans="1:23" ht="32.25" customHeight="1" thickBot="1">
      <c r="A22" s="202"/>
      <c r="B22" s="211"/>
      <c r="C22" s="213"/>
      <c r="D22" s="84" t="s">
        <v>9</v>
      </c>
      <c r="E22" s="98"/>
      <c r="F22" s="51"/>
      <c r="G22" s="43"/>
      <c r="H22" s="128"/>
      <c r="I22" s="159"/>
      <c r="J22" s="160"/>
      <c r="K22" s="148" t="s">
        <v>9</v>
      </c>
      <c r="L22" s="148"/>
      <c r="M22" s="148"/>
      <c r="N22" s="100"/>
      <c r="P22" s="86" t="s">
        <v>46</v>
      </c>
      <c r="T22" s="9"/>
      <c r="U22" s="9"/>
    </row>
    <row r="23" spans="1:23" ht="26.25" customHeight="1">
      <c r="A23" s="203"/>
      <c r="B23" s="211"/>
      <c r="C23" s="213"/>
      <c r="D23" s="12" t="s">
        <v>42</v>
      </c>
      <c r="E23" s="89">
        <f>SUM(E20:E21)-E22</f>
        <v>0</v>
      </c>
      <c r="F23" s="50"/>
      <c r="G23" s="47"/>
      <c r="H23" s="129"/>
      <c r="I23" s="161"/>
      <c r="J23" s="162"/>
      <c r="K23" s="149" t="s">
        <v>43</v>
      </c>
      <c r="L23" s="149"/>
      <c r="M23" s="149"/>
      <c r="N23" s="90">
        <f>SUM(N20:N21)-N22</f>
        <v>0</v>
      </c>
      <c r="P23" s="101">
        <f>E23+N23</f>
        <v>0</v>
      </c>
      <c r="T23" s="9"/>
      <c r="U23" s="9"/>
      <c r="W23" s="11"/>
    </row>
    <row r="24" spans="1:23" s="11" customFormat="1" ht="48.75" customHeight="1">
      <c r="A24" s="13"/>
      <c r="B24" s="14"/>
      <c r="C24" s="15"/>
      <c r="D24" s="13"/>
      <c r="E24" s="16"/>
      <c r="F24" s="47"/>
      <c r="G24" s="47"/>
      <c r="H24" s="10"/>
      <c r="I24" s="9"/>
      <c r="J24" s="9"/>
      <c r="K24" s="9"/>
      <c r="L24" s="9"/>
      <c r="M24" s="9"/>
      <c r="N24" s="88"/>
      <c r="P24" s="3"/>
      <c r="T24" s="1"/>
      <c r="U24" s="1"/>
      <c r="W24" s="9"/>
    </row>
    <row r="25" spans="1:23" s="9" customFormat="1" ht="13.5" customHeight="1">
      <c r="A25" s="193"/>
      <c r="B25" s="193" t="s">
        <v>4</v>
      </c>
      <c r="C25" s="19" t="s">
        <v>0</v>
      </c>
      <c r="D25" s="193" t="s">
        <v>1</v>
      </c>
      <c r="E25" s="196" t="s">
        <v>20</v>
      </c>
      <c r="F25" s="1"/>
      <c r="G25" s="168"/>
      <c r="H25" s="192"/>
      <c r="I25" s="135" t="s">
        <v>26</v>
      </c>
      <c r="J25" s="135"/>
      <c r="K25" s="136" t="s">
        <v>28</v>
      </c>
      <c r="L25" s="136"/>
      <c r="M25" s="136"/>
      <c r="N25" s="138" t="s">
        <v>31</v>
      </c>
      <c r="P25" s="69"/>
      <c r="T25" s="1"/>
      <c r="U25" s="1"/>
    </row>
    <row r="26" spans="1:23" s="9" customFormat="1">
      <c r="A26" s="214"/>
      <c r="B26" s="214"/>
      <c r="C26" s="8" t="s">
        <v>5</v>
      </c>
      <c r="D26" s="193"/>
      <c r="E26" s="193"/>
      <c r="F26" s="1"/>
      <c r="G26" s="169"/>
      <c r="H26" s="137"/>
      <c r="I26" s="134" t="s">
        <v>27</v>
      </c>
      <c r="J26" s="134"/>
      <c r="K26" s="137"/>
      <c r="L26" s="137"/>
      <c r="M26" s="137"/>
      <c r="N26" s="139"/>
      <c r="P26" s="69"/>
      <c r="T26" s="1"/>
      <c r="U26" s="1"/>
      <c r="W26" s="1"/>
    </row>
    <row r="27" spans="1:23" ht="29.25" customHeight="1">
      <c r="A27" s="201" t="s">
        <v>22</v>
      </c>
      <c r="B27" s="204">
        <f>B20</f>
        <v>0</v>
      </c>
      <c r="C27" s="207">
        <f>C20</f>
        <v>0</v>
      </c>
      <c r="D27" s="82" t="s">
        <v>2</v>
      </c>
      <c r="E27" s="104" t="e">
        <f>ROUNDDOWN(E10*L6/W7,0)</f>
        <v>#N/A</v>
      </c>
      <c r="G27" s="33"/>
      <c r="H27" s="130" t="s">
        <v>32</v>
      </c>
      <c r="I27" s="140">
        <f>I20</f>
        <v>0</v>
      </c>
      <c r="J27" s="141"/>
      <c r="K27" s="146" t="s">
        <v>29</v>
      </c>
      <c r="L27" s="146"/>
      <c r="M27" s="146"/>
      <c r="N27" s="107" t="e">
        <f>ROUNDDOWN(F10*L7/W7,0)</f>
        <v>#N/A</v>
      </c>
      <c r="P27" s="5"/>
    </row>
    <row r="28" spans="1:23" ht="29.25" customHeight="1">
      <c r="A28" s="202"/>
      <c r="B28" s="205"/>
      <c r="C28" s="208"/>
      <c r="D28" s="85" t="s">
        <v>3</v>
      </c>
      <c r="E28" s="105" t="e">
        <f>ROUNDDOWN(E11*L6/W7,0)</f>
        <v>#N/A</v>
      </c>
      <c r="G28" s="44"/>
      <c r="H28" s="131"/>
      <c r="I28" s="142"/>
      <c r="J28" s="143"/>
      <c r="K28" s="147" t="s">
        <v>30</v>
      </c>
      <c r="L28" s="147"/>
      <c r="M28" s="147"/>
      <c r="N28" s="108" t="e">
        <f>ROUNDDOWN(F11*L7/W7,0)</f>
        <v>#N/A</v>
      </c>
      <c r="P28" s="5"/>
    </row>
    <row r="29" spans="1:23" ht="23.25" customHeight="1" thickBot="1">
      <c r="A29" s="202"/>
      <c r="B29" s="205"/>
      <c r="C29" s="208"/>
      <c r="D29" s="84" t="s">
        <v>9</v>
      </c>
      <c r="E29" s="106">
        <f>E22</f>
        <v>0</v>
      </c>
      <c r="G29" s="43"/>
      <c r="H29" s="131"/>
      <c r="I29" s="142"/>
      <c r="J29" s="143"/>
      <c r="K29" s="148" t="s">
        <v>9</v>
      </c>
      <c r="L29" s="148"/>
      <c r="M29" s="148"/>
      <c r="N29" s="109">
        <f>N22</f>
        <v>0</v>
      </c>
      <c r="P29" s="87" t="s">
        <v>47</v>
      </c>
    </row>
    <row r="30" spans="1:23" ht="26.25" customHeight="1">
      <c r="A30" s="203"/>
      <c r="B30" s="206"/>
      <c r="C30" s="209"/>
      <c r="D30" s="52" t="s">
        <v>44</v>
      </c>
      <c r="E30" s="89" t="e">
        <f>SUM(E27:E28)-E29</f>
        <v>#N/A</v>
      </c>
      <c r="G30" s="47"/>
      <c r="H30" s="132"/>
      <c r="I30" s="144"/>
      <c r="J30" s="145"/>
      <c r="K30" s="149" t="s">
        <v>45</v>
      </c>
      <c r="L30" s="149"/>
      <c r="M30" s="149"/>
      <c r="N30" s="90" t="e">
        <f>SUM(N27:N28)-N29</f>
        <v>#N/A</v>
      </c>
      <c r="P30" s="102" t="e">
        <f>E30+N30</f>
        <v>#N/A</v>
      </c>
    </row>
    <row r="31" spans="1:23">
      <c r="P31" s="5"/>
    </row>
    <row r="32" spans="1:23" ht="39.75" customHeight="1"/>
    <row r="33" ht="6.75" customHeight="1"/>
  </sheetData>
  <sheetProtection algorithmName="SHA-512" hashValue="4dIBdSqZeN/QQrHRaOvn9SceqLavV7+FAeKGY/V8Wf/4AnnythAwklbFyr+GxMEGF4an03Y3EoyJLxBmPgoRqw==" saltValue="OtsqmLDNND7QaDLOzb3mNg==" spinCount="100000" sheet="1" selectLockedCells="1"/>
  <mergeCells count="59">
    <mergeCell ref="A27:A30"/>
    <mergeCell ref="B27:B30"/>
    <mergeCell ref="C27:C30"/>
    <mergeCell ref="E25:E26"/>
    <mergeCell ref="A20:A23"/>
    <mergeCell ref="B20:B23"/>
    <mergeCell ref="C20:C23"/>
    <mergeCell ref="A25:A26"/>
    <mergeCell ref="B25:B26"/>
    <mergeCell ref="D25:D26"/>
    <mergeCell ref="G25:G26"/>
    <mergeCell ref="H25:H26"/>
    <mergeCell ref="A18:A19"/>
    <mergeCell ref="B18:B19"/>
    <mergeCell ref="L15:M15"/>
    <mergeCell ref="D18:D19"/>
    <mergeCell ref="E18:E19"/>
    <mergeCell ref="G18:G19"/>
    <mergeCell ref="H18:H19"/>
    <mergeCell ref="F18:F19"/>
    <mergeCell ref="L14:M14"/>
    <mergeCell ref="L13:M13"/>
    <mergeCell ref="L12:M12"/>
    <mergeCell ref="J15:K15"/>
    <mergeCell ref="J12:K12"/>
    <mergeCell ref="J13:K13"/>
    <mergeCell ref="J14:K14"/>
    <mergeCell ref="D3:F3"/>
    <mergeCell ref="G3:H3"/>
    <mergeCell ref="B1:N2"/>
    <mergeCell ref="I20:J23"/>
    <mergeCell ref="K18:M19"/>
    <mergeCell ref="K20:M20"/>
    <mergeCell ref="K21:M21"/>
    <mergeCell ref="K22:M22"/>
    <mergeCell ref="K23:M23"/>
    <mergeCell ref="D5:E5"/>
    <mergeCell ref="I10:I11"/>
    <mergeCell ref="N10:N11"/>
    <mergeCell ref="L7:M7"/>
    <mergeCell ref="L10:M11"/>
    <mergeCell ref="L6:M6"/>
    <mergeCell ref="J10:K11"/>
    <mergeCell ref="P18:P19"/>
    <mergeCell ref="Q18:Q19"/>
    <mergeCell ref="H20:H23"/>
    <mergeCell ref="H27:H30"/>
    <mergeCell ref="N18:N19"/>
    <mergeCell ref="I25:J25"/>
    <mergeCell ref="K25:M26"/>
    <mergeCell ref="N25:N26"/>
    <mergeCell ref="I26:J26"/>
    <mergeCell ref="I27:J30"/>
    <mergeCell ref="K27:M27"/>
    <mergeCell ref="K28:M28"/>
    <mergeCell ref="K29:M29"/>
    <mergeCell ref="K30:M30"/>
    <mergeCell ref="I18:J18"/>
    <mergeCell ref="I19:J19"/>
  </mergeCells>
  <phoneticPr fontId="1"/>
  <dataValidations count="2">
    <dataValidation type="custom" allowBlank="1" showInputMessage="1" showErrorMessage="1" error="変更前施設の補助対象期間終了日以降の日付を入力ください。" sqref="F7" xr:uid="{00000000-0002-0000-0000-000000000000}">
      <formula1>F7&gt;I6</formula1>
    </dataValidation>
    <dataValidation type="custom" allowBlank="1" showInputMessage="1" showErrorMessage="1" error="変更後施設の補助対象期間開始日以前の日付を入力ください。" sqref="I6" xr:uid="{00000000-0002-0000-0000-000001000000}">
      <formula1>F7&gt;I6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33"/>
  <sheetViews>
    <sheetView view="pageBreakPreview" zoomScale="70" zoomScaleNormal="100" zoomScaleSheetLayoutView="70" workbookViewId="0">
      <selection activeCell="I6" sqref="I6"/>
    </sheetView>
  </sheetViews>
  <sheetFormatPr defaultRowHeight="13.5"/>
  <cols>
    <col min="1" max="1" width="12.375" style="5" customWidth="1"/>
    <col min="2" max="2" width="15.25" style="1" customWidth="1"/>
    <col min="3" max="3" width="21.375" style="2" customWidth="1"/>
    <col min="4" max="4" width="25.25" style="1" bestFit="1" customWidth="1"/>
    <col min="5" max="6" width="14.375" style="1" bestFit="1" customWidth="1"/>
    <col min="7" max="7" width="5.875" style="1" customWidth="1"/>
    <col min="8" max="8" width="12.5" style="1" customWidth="1"/>
    <col min="9" max="9" width="12.5" style="9" customWidth="1"/>
    <col min="10" max="10" width="7" style="1" customWidth="1"/>
    <col min="11" max="11" width="10" style="1" customWidth="1"/>
    <col min="12" max="12" width="6.25" style="1" customWidth="1"/>
    <col min="13" max="13" width="11.625" style="1" customWidth="1"/>
    <col min="14" max="14" width="12.125" style="1" customWidth="1"/>
    <col min="15" max="15" width="7.75" style="1" customWidth="1"/>
    <col min="16" max="16" width="19.625" style="1" bestFit="1" customWidth="1"/>
    <col min="17" max="17" width="9.875" style="1" customWidth="1"/>
    <col min="18" max="18" width="6" style="1" bestFit="1" customWidth="1"/>
    <col min="19" max="19" width="3.625" style="1" customWidth="1"/>
    <col min="20" max="20" width="9" style="1"/>
    <col min="21" max="21" width="5.625" style="1" bestFit="1" customWidth="1"/>
    <col min="22" max="22" width="3.875" style="1" customWidth="1"/>
    <col min="23" max="23" width="9" style="1" customWidth="1"/>
    <col min="24" max="16384" width="9" style="1"/>
  </cols>
  <sheetData>
    <row r="1" spans="1:25" ht="36" customHeight="1">
      <c r="A1" s="17"/>
      <c r="B1" s="155" t="s">
        <v>50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5" ht="24" customHeight="1">
      <c r="A2" s="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5" ht="34.5" customHeight="1">
      <c r="A3" s="26"/>
      <c r="B3" s="112"/>
      <c r="C3" s="103" t="s">
        <v>48</v>
      </c>
      <c r="D3" s="153"/>
      <c r="E3" s="153"/>
      <c r="F3" s="153"/>
      <c r="G3" s="154" t="s">
        <v>49</v>
      </c>
      <c r="H3" s="154"/>
      <c r="I3" s="111"/>
      <c r="J3" s="111"/>
      <c r="K3" s="110"/>
      <c r="L3" s="110"/>
      <c r="M3" s="110"/>
      <c r="N3" s="110"/>
    </row>
    <row r="4" spans="1:25" ht="17.25" customHeight="1">
      <c r="A4" s="30"/>
      <c r="B4" s="30"/>
      <c r="C4" s="30"/>
      <c r="D4" s="30"/>
      <c r="E4" s="30"/>
      <c r="F4" s="30"/>
      <c r="G4" s="30"/>
      <c r="H4" s="30"/>
      <c r="I4" s="22"/>
      <c r="J4" s="110"/>
      <c r="K4" s="110"/>
    </row>
    <row r="5" spans="1:25" ht="26.25" customHeight="1" thickBot="1">
      <c r="D5" s="164"/>
      <c r="E5" s="165"/>
      <c r="F5" s="35"/>
      <c r="G5" s="35"/>
      <c r="H5" s="35"/>
      <c r="J5" s="54"/>
      <c r="K5" s="55"/>
      <c r="O5" s="38"/>
      <c r="P5" s="38"/>
      <c r="Q5" s="38"/>
      <c r="T5" s="39">
        <v>4</v>
      </c>
      <c r="U5" s="40">
        <v>30</v>
      </c>
      <c r="W5" s="39">
        <f>H6</f>
        <v>0</v>
      </c>
    </row>
    <row r="6" spans="1:25" ht="26.25" customHeight="1" thickBot="1">
      <c r="D6" s="48" t="s">
        <v>36</v>
      </c>
      <c r="E6" s="92"/>
      <c r="F6" s="93"/>
      <c r="G6" s="37" t="s">
        <v>11</v>
      </c>
      <c r="H6" s="64">
        <f>E6</f>
        <v>0</v>
      </c>
      <c r="I6" s="94"/>
      <c r="J6" s="54"/>
      <c r="K6" s="36" t="s">
        <v>12</v>
      </c>
      <c r="L6" s="170">
        <f>DATEDIF(F6,I6,"d")+1</f>
        <v>1</v>
      </c>
      <c r="M6" s="171"/>
      <c r="T6" s="39">
        <v>5</v>
      </c>
      <c r="U6" s="40">
        <v>31</v>
      </c>
      <c r="W6" s="40" t="s">
        <v>13</v>
      </c>
    </row>
    <row r="7" spans="1:25" ht="26.25" customHeight="1" thickBot="1">
      <c r="D7" s="48" t="s">
        <v>37</v>
      </c>
      <c r="E7" s="81">
        <f>E6</f>
        <v>0</v>
      </c>
      <c r="F7" s="93"/>
      <c r="G7" s="37" t="s">
        <v>11</v>
      </c>
      <c r="H7" s="64">
        <f>E7</f>
        <v>0</v>
      </c>
      <c r="I7" s="94"/>
      <c r="J7" s="54"/>
      <c r="K7" s="36" t="s">
        <v>12</v>
      </c>
      <c r="L7" s="170">
        <f>DATEDIF(F7,I7,"d")+1</f>
        <v>1</v>
      </c>
      <c r="M7" s="171"/>
      <c r="T7" s="39">
        <v>6</v>
      </c>
      <c r="U7" s="40">
        <v>30</v>
      </c>
      <c r="W7" s="42" t="e">
        <f>VLOOKUP(W5,T5:U16,2,FALSE)</f>
        <v>#N/A</v>
      </c>
    </row>
    <row r="8" spans="1:25" ht="26.25" customHeight="1">
      <c r="D8" s="67"/>
      <c r="E8" s="62"/>
      <c r="F8" s="63"/>
      <c r="G8" s="35"/>
      <c r="H8" s="35"/>
      <c r="J8" s="54"/>
      <c r="K8" s="55"/>
      <c r="T8" s="39">
        <v>7</v>
      </c>
      <c r="U8" s="40">
        <v>31</v>
      </c>
    </row>
    <row r="9" spans="1:25" ht="30.75" customHeight="1" thickBot="1">
      <c r="D9" s="76" t="s">
        <v>23</v>
      </c>
      <c r="E9" s="77" t="s">
        <v>40</v>
      </c>
      <c r="F9" s="78" t="s">
        <v>41</v>
      </c>
      <c r="G9" s="65"/>
      <c r="H9" s="18"/>
      <c r="I9" s="56" t="s">
        <v>15</v>
      </c>
      <c r="J9" s="57"/>
      <c r="K9" s="58">
        <f>E6</f>
        <v>0</v>
      </c>
      <c r="L9" s="57" t="s">
        <v>16</v>
      </c>
      <c r="M9" s="57"/>
      <c r="N9" s="31"/>
      <c r="O9" s="31"/>
      <c r="P9" s="31"/>
      <c r="Q9" s="31"/>
      <c r="T9" s="39">
        <v>8</v>
      </c>
      <c r="U9" s="40">
        <v>31</v>
      </c>
    </row>
    <row r="10" spans="1:25" ht="29.25" customHeight="1">
      <c r="D10" s="120" t="s">
        <v>2</v>
      </c>
      <c r="E10" s="95"/>
      <c r="F10" s="95"/>
      <c r="G10" s="66"/>
      <c r="H10" s="18"/>
      <c r="I10" s="166" t="s">
        <v>1</v>
      </c>
      <c r="J10" s="176" t="s">
        <v>7</v>
      </c>
      <c r="K10" s="177"/>
      <c r="L10" s="172" t="s">
        <v>8</v>
      </c>
      <c r="M10" s="173"/>
      <c r="N10" s="168"/>
      <c r="T10" s="39">
        <v>9</v>
      </c>
      <c r="U10" s="40">
        <v>30</v>
      </c>
    </row>
    <row r="11" spans="1:25" ht="29.25" customHeight="1">
      <c r="D11" s="117" t="s">
        <v>3</v>
      </c>
      <c r="E11" s="91"/>
      <c r="F11" s="91"/>
      <c r="G11" s="66"/>
      <c r="H11" s="18"/>
      <c r="I11" s="167"/>
      <c r="J11" s="178"/>
      <c r="K11" s="179"/>
      <c r="L11" s="174"/>
      <c r="M11" s="175"/>
      <c r="N11" s="169"/>
      <c r="T11" s="39">
        <v>10</v>
      </c>
      <c r="U11" s="40">
        <v>31</v>
      </c>
      <c r="Y11" s="41"/>
    </row>
    <row r="12" spans="1:25" ht="22.5" customHeight="1">
      <c r="F12" s="118"/>
      <c r="G12" s="18"/>
      <c r="H12" s="18"/>
      <c r="I12" s="23" t="s">
        <v>2</v>
      </c>
      <c r="J12" s="188">
        <f>IF($E$13="転居",IF($P$23&lt;$P$30,E20+N20,E27+N27),IF(E10=F10,E10,IF($P$23&lt;$P$30,E20+N20,E27+N27)))</f>
        <v>0</v>
      </c>
      <c r="K12" s="189"/>
      <c r="L12" s="184" t="s">
        <v>25</v>
      </c>
      <c r="M12" s="185"/>
      <c r="N12" s="45"/>
      <c r="T12" s="39">
        <v>11</v>
      </c>
      <c r="U12" s="40">
        <v>30</v>
      </c>
    </row>
    <row r="13" spans="1:25" ht="25.5" customHeight="1">
      <c r="D13" s="113"/>
      <c r="E13" s="114"/>
      <c r="F13" s="114"/>
      <c r="H13" s="18"/>
      <c r="I13" s="25" t="s">
        <v>3</v>
      </c>
      <c r="J13" s="188">
        <f>IF($E$13="転居",IF($P$23&lt;$P$30,E21+N21,E28+N28),IF(E11=F11,E11,IF($P$23&lt;$P$30,E21+N21,E28+N28)))</f>
        <v>0</v>
      </c>
      <c r="K13" s="189"/>
      <c r="L13" s="182">
        <f>IF(J15&gt;=82000,82000,J15)</f>
        <v>0</v>
      </c>
      <c r="M13" s="183"/>
      <c r="N13" s="45"/>
      <c r="T13" s="59">
        <v>12</v>
      </c>
      <c r="U13" s="40">
        <v>31</v>
      </c>
    </row>
    <row r="14" spans="1:25" ht="25.5" customHeight="1" thickBot="1">
      <c r="A14" s="7"/>
      <c r="D14" s="113"/>
      <c r="E14" s="114"/>
      <c r="F14" s="114"/>
      <c r="H14" s="4"/>
      <c r="I14" s="23" t="s">
        <v>10</v>
      </c>
      <c r="J14" s="190">
        <f>E22+N22</f>
        <v>0</v>
      </c>
      <c r="K14" s="191"/>
      <c r="L14" s="180" t="s">
        <v>14</v>
      </c>
      <c r="M14" s="181"/>
      <c r="N14" s="10"/>
      <c r="T14" s="39">
        <v>1</v>
      </c>
      <c r="U14" s="40">
        <v>31</v>
      </c>
    </row>
    <row r="15" spans="1:25" ht="25.5" customHeight="1" thickBot="1">
      <c r="A15" s="7"/>
      <c r="D15" s="2"/>
      <c r="E15" s="2"/>
      <c r="F15" s="118"/>
      <c r="H15" s="4"/>
      <c r="I15" s="24" t="s">
        <v>6</v>
      </c>
      <c r="J15" s="186">
        <f>J12+J13-J14</f>
        <v>0</v>
      </c>
      <c r="K15" s="187"/>
      <c r="L15" s="194">
        <f>ROUNDDOWN(L13*3/4,-3)</f>
        <v>0</v>
      </c>
      <c r="M15" s="195"/>
      <c r="N15" s="10"/>
      <c r="T15" s="39">
        <v>2</v>
      </c>
      <c r="U15" s="40">
        <v>28</v>
      </c>
    </row>
    <row r="16" spans="1:25" ht="41.25" customHeight="1">
      <c r="A16" s="7"/>
      <c r="D16" s="2"/>
      <c r="E16" s="2"/>
      <c r="F16" s="118"/>
      <c r="H16" s="4"/>
      <c r="I16" s="115"/>
      <c r="J16" s="68"/>
      <c r="K16" s="68"/>
      <c r="L16" s="47"/>
      <c r="M16" s="47"/>
      <c r="N16" s="10"/>
      <c r="T16" s="39">
        <v>3</v>
      </c>
      <c r="U16" s="40">
        <v>31</v>
      </c>
    </row>
    <row r="17" spans="1:23" ht="35.25" customHeight="1">
      <c r="A17" s="70" t="s">
        <v>24</v>
      </c>
      <c r="B17" s="71">
        <f>K9</f>
        <v>0</v>
      </c>
      <c r="C17" s="72" t="s">
        <v>38</v>
      </c>
      <c r="E17" s="53"/>
      <c r="H17" s="73" t="s">
        <v>24</v>
      </c>
      <c r="I17" s="74">
        <f>K9</f>
        <v>0</v>
      </c>
      <c r="J17" s="75" t="s">
        <v>39</v>
      </c>
      <c r="L17" s="9"/>
      <c r="M17" s="9"/>
      <c r="W17" s="9"/>
    </row>
    <row r="18" spans="1:23" s="9" customFormat="1" ht="17.25" customHeight="1" thickBot="1">
      <c r="A18" s="193"/>
      <c r="B18" s="193" t="s">
        <v>4</v>
      </c>
      <c r="C18" s="116" t="s">
        <v>0</v>
      </c>
      <c r="D18" s="193" t="s">
        <v>1</v>
      </c>
      <c r="E18" s="196" t="s">
        <v>19</v>
      </c>
      <c r="F18" s="199"/>
      <c r="G18" s="168"/>
      <c r="H18" s="197"/>
      <c r="I18" s="150" t="s">
        <v>33</v>
      </c>
      <c r="J18" s="151"/>
      <c r="K18" s="133" t="s">
        <v>1</v>
      </c>
      <c r="L18" s="133"/>
      <c r="M18" s="133"/>
      <c r="N18" s="133" t="s">
        <v>34</v>
      </c>
      <c r="P18" s="127"/>
      <c r="Q18" s="127"/>
      <c r="T18" s="1" t="s">
        <v>18</v>
      </c>
      <c r="U18" s="1"/>
    </row>
    <row r="19" spans="1:23" s="9" customFormat="1" ht="14.25" thickBot="1">
      <c r="A19" s="193"/>
      <c r="B19" s="193"/>
      <c r="C19" s="34" t="s">
        <v>5</v>
      </c>
      <c r="D19" s="193"/>
      <c r="E19" s="193"/>
      <c r="F19" s="200"/>
      <c r="G19" s="169"/>
      <c r="H19" s="198"/>
      <c r="I19" s="152" t="s">
        <v>27</v>
      </c>
      <c r="J19" s="152"/>
      <c r="K19" s="134"/>
      <c r="L19" s="134"/>
      <c r="M19" s="134"/>
      <c r="N19" s="134"/>
      <c r="P19" s="127"/>
      <c r="Q19" s="127"/>
      <c r="T19" s="46" t="e">
        <f>MIN($E$30+$N$30,$E$23+$N$23)</f>
        <v>#N/A</v>
      </c>
      <c r="U19" s="1"/>
      <c r="W19" s="1"/>
    </row>
    <row r="20" spans="1:23" ht="29.25" customHeight="1">
      <c r="A20" s="201" t="s">
        <v>21</v>
      </c>
      <c r="B20" s="210"/>
      <c r="C20" s="212"/>
      <c r="D20" s="82" t="s">
        <v>2</v>
      </c>
      <c r="E20" s="96"/>
      <c r="F20" s="50"/>
      <c r="G20" s="49"/>
      <c r="H20" s="128" t="s">
        <v>35</v>
      </c>
      <c r="I20" s="157"/>
      <c r="J20" s="158"/>
      <c r="K20" s="163" t="s">
        <v>2</v>
      </c>
      <c r="L20" s="163"/>
      <c r="M20" s="163"/>
      <c r="N20" s="99"/>
      <c r="P20" s="5"/>
    </row>
    <row r="21" spans="1:23" ht="29.25" customHeight="1">
      <c r="A21" s="202"/>
      <c r="B21" s="211"/>
      <c r="C21" s="213"/>
      <c r="D21" s="83" t="s">
        <v>17</v>
      </c>
      <c r="E21" s="97"/>
      <c r="F21" s="50"/>
      <c r="G21" s="44"/>
      <c r="H21" s="128"/>
      <c r="I21" s="159"/>
      <c r="J21" s="160"/>
      <c r="K21" s="147" t="s">
        <v>30</v>
      </c>
      <c r="L21" s="147"/>
      <c r="M21" s="147"/>
      <c r="N21" s="97"/>
      <c r="P21" s="5"/>
      <c r="T21" s="11"/>
      <c r="U21" s="11"/>
    </row>
    <row r="22" spans="1:23" ht="32.25" customHeight="1" thickBot="1">
      <c r="A22" s="202"/>
      <c r="B22" s="211"/>
      <c r="C22" s="213"/>
      <c r="D22" s="84" t="s">
        <v>9</v>
      </c>
      <c r="E22" s="98"/>
      <c r="F22" s="51"/>
      <c r="G22" s="43"/>
      <c r="H22" s="128"/>
      <c r="I22" s="159"/>
      <c r="J22" s="160"/>
      <c r="K22" s="148" t="s">
        <v>9</v>
      </c>
      <c r="L22" s="148"/>
      <c r="M22" s="148"/>
      <c r="N22" s="100"/>
      <c r="P22" s="86" t="s">
        <v>46</v>
      </c>
      <c r="T22" s="9"/>
      <c r="U22" s="9"/>
    </row>
    <row r="23" spans="1:23" ht="26.25" customHeight="1">
      <c r="A23" s="203"/>
      <c r="B23" s="211"/>
      <c r="C23" s="213"/>
      <c r="D23" s="12" t="s">
        <v>42</v>
      </c>
      <c r="E23" s="89">
        <f>SUM(E20:E21)-E22</f>
        <v>0</v>
      </c>
      <c r="F23" s="50"/>
      <c r="G23" s="47"/>
      <c r="H23" s="129"/>
      <c r="I23" s="161"/>
      <c r="J23" s="162"/>
      <c r="K23" s="149" t="s">
        <v>43</v>
      </c>
      <c r="L23" s="149"/>
      <c r="M23" s="149"/>
      <c r="N23" s="90">
        <f>SUM(N20:N21)-N22</f>
        <v>0</v>
      </c>
      <c r="P23" s="101">
        <f>E23+N23</f>
        <v>0</v>
      </c>
      <c r="T23" s="9"/>
      <c r="U23" s="9"/>
      <c r="W23" s="11"/>
    </row>
    <row r="24" spans="1:23" s="11" customFormat="1" ht="48.75" customHeight="1">
      <c r="A24" s="13"/>
      <c r="B24" s="14"/>
      <c r="C24" s="15"/>
      <c r="D24" s="13"/>
      <c r="E24" s="16"/>
      <c r="F24" s="47"/>
      <c r="G24" s="47"/>
      <c r="H24" s="10"/>
      <c r="I24" s="9"/>
      <c r="J24" s="9"/>
      <c r="K24" s="9"/>
      <c r="L24" s="9"/>
      <c r="M24" s="9"/>
      <c r="N24" s="88"/>
      <c r="P24" s="3"/>
      <c r="T24" s="1"/>
      <c r="U24" s="1"/>
      <c r="W24" s="9"/>
    </row>
    <row r="25" spans="1:23" s="9" customFormat="1" ht="13.5" customHeight="1">
      <c r="A25" s="193"/>
      <c r="B25" s="193" t="s">
        <v>4</v>
      </c>
      <c r="C25" s="116" t="s">
        <v>0</v>
      </c>
      <c r="D25" s="193" t="s">
        <v>1</v>
      </c>
      <c r="E25" s="196" t="s">
        <v>20</v>
      </c>
      <c r="F25" s="1"/>
      <c r="G25" s="168"/>
      <c r="H25" s="192"/>
      <c r="I25" s="135" t="s">
        <v>26</v>
      </c>
      <c r="J25" s="135"/>
      <c r="K25" s="136" t="s">
        <v>28</v>
      </c>
      <c r="L25" s="136"/>
      <c r="M25" s="136"/>
      <c r="N25" s="138" t="s">
        <v>31</v>
      </c>
      <c r="P25" s="119"/>
      <c r="T25" s="1"/>
      <c r="U25" s="1"/>
    </row>
    <row r="26" spans="1:23" s="9" customFormat="1">
      <c r="A26" s="214"/>
      <c r="B26" s="214"/>
      <c r="C26" s="8" t="s">
        <v>5</v>
      </c>
      <c r="D26" s="193"/>
      <c r="E26" s="193"/>
      <c r="F26" s="1"/>
      <c r="G26" s="169"/>
      <c r="H26" s="137"/>
      <c r="I26" s="134" t="s">
        <v>27</v>
      </c>
      <c r="J26" s="134"/>
      <c r="K26" s="137"/>
      <c r="L26" s="137"/>
      <c r="M26" s="137"/>
      <c r="N26" s="139"/>
      <c r="P26" s="119"/>
      <c r="T26" s="1"/>
      <c r="U26" s="1"/>
      <c r="W26" s="1"/>
    </row>
    <row r="27" spans="1:23" ht="29.25" customHeight="1">
      <c r="A27" s="201" t="s">
        <v>22</v>
      </c>
      <c r="B27" s="204">
        <f>B20</f>
        <v>0</v>
      </c>
      <c r="C27" s="207">
        <f>C20</f>
        <v>0</v>
      </c>
      <c r="D27" s="82" t="s">
        <v>2</v>
      </c>
      <c r="E27" s="104" t="e">
        <f>ROUNDDOWN(E10*L6/W7,0)</f>
        <v>#N/A</v>
      </c>
      <c r="G27" s="49"/>
      <c r="H27" s="130" t="s">
        <v>32</v>
      </c>
      <c r="I27" s="140">
        <f>I20</f>
        <v>0</v>
      </c>
      <c r="J27" s="141"/>
      <c r="K27" s="146" t="s">
        <v>29</v>
      </c>
      <c r="L27" s="146"/>
      <c r="M27" s="146"/>
      <c r="N27" s="107">
        <f>F10</f>
        <v>0</v>
      </c>
      <c r="P27" s="5"/>
    </row>
    <row r="28" spans="1:23" ht="29.25" customHeight="1">
      <c r="A28" s="202"/>
      <c r="B28" s="205"/>
      <c r="C28" s="208"/>
      <c r="D28" s="85" t="s">
        <v>3</v>
      </c>
      <c r="E28" s="105" t="e">
        <f>ROUNDDOWN(E11*L6/W7,0)</f>
        <v>#N/A</v>
      </c>
      <c r="G28" s="44"/>
      <c r="H28" s="131"/>
      <c r="I28" s="142"/>
      <c r="J28" s="143"/>
      <c r="K28" s="147" t="s">
        <v>30</v>
      </c>
      <c r="L28" s="147"/>
      <c r="M28" s="147"/>
      <c r="N28" s="107" t="e">
        <f>ROUNDDOWN(F11*L7/W7,0)</f>
        <v>#N/A</v>
      </c>
      <c r="P28" s="5"/>
    </row>
    <row r="29" spans="1:23" ht="23.25" customHeight="1" thickBot="1">
      <c r="A29" s="202"/>
      <c r="B29" s="205"/>
      <c r="C29" s="208"/>
      <c r="D29" s="84" t="s">
        <v>9</v>
      </c>
      <c r="E29" s="106">
        <f>E22</f>
        <v>0</v>
      </c>
      <c r="G29" s="43"/>
      <c r="H29" s="131"/>
      <c r="I29" s="142"/>
      <c r="J29" s="143"/>
      <c r="K29" s="148" t="s">
        <v>9</v>
      </c>
      <c r="L29" s="148"/>
      <c r="M29" s="148"/>
      <c r="N29" s="109">
        <f>N22</f>
        <v>0</v>
      </c>
      <c r="P29" s="87" t="s">
        <v>47</v>
      </c>
    </row>
    <row r="30" spans="1:23" ht="26.25" customHeight="1">
      <c r="A30" s="203"/>
      <c r="B30" s="206"/>
      <c r="C30" s="209"/>
      <c r="D30" s="52" t="s">
        <v>44</v>
      </c>
      <c r="E30" s="89" t="e">
        <f>SUM(E27:E28)-E29</f>
        <v>#N/A</v>
      </c>
      <c r="G30" s="47"/>
      <c r="H30" s="132"/>
      <c r="I30" s="144"/>
      <c r="J30" s="145"/>
      <c r="K30" s="149" t="s">
        <v>45</v>
      </c>
      <c r="L30" s="149"/>
      <c r="M30" s="149"/>
      <c r="N30" s="90" t="e">
        <f>SUM(N27:N28)-N29</f>
        <v>#N/A</v>
      </c>
      <c r="P30" s="102" t="e">
        <f>E30+N30</f>
        <v>#N/A</v>
      </c>
    </row>
    <row r="31" spans="1:23">
      <c r="P31" s="5"/>
    </row>
    <row r="32" spans="1:23" ht="39.75" customHeight="1"/>
    <row r="33" ht="6.75" customHeight="1"/>
  </sheetData>
  <sheetProtection algorithmName="SHA-512" hashValue="90fcyPdx2rqfIBkB0lH/MbMouuAzWwNksNTxsbPNfesNNKu/Q+o80DwCAoTF81yp+ns9ii+m+gz6doTDc+ct4g==" saltValue="exfoNk5CNvbgsZIIbsv86w==" spinCount="100000" sheet="1" selectLockedCells="1"/>
  <mergeCells count="59">
    <mergeCell ref="I27:J30"/>
    <mergeCell ref="K30:M30"/>
    <mergeCell ref="I25:J25"/>
    <mergeCell ref="K25:M26"/>
    <mergeCell ref="N25:N26"/>
    <mergeCell ref="I26:J26"/>
    <mergeCell ref="K27:M27"/>
    <mergeCell ref="G25:G26"/>
    <mergeCell ref="A27:A30"/>
    <mergeCell ref="B27:B30"/>
    <mergeCell ref="C27:C30"/>
    <mergeCell ref="H27:H30"/>
    <mergeCell ref="H25:H26"/>
    <mergeCell ref="K28:M28"/>
    <mergeCell ref="K29:M29"/>
    <mergeCell ref="A20:A23"/>
    <mergeCell ref="B20:B23"/>
    <mergeCell ref="C20:C23"/>
    <mergeCell ref="H20:H23"/>
    <mergeCell ref="I20:J23"/>
    <mergeCell ref="K20:M20"/>
    <mergeCell ref="K21:M21"/>
    <mergeCell ref="K22:M22"/>
    <mergeCell ref="K23:M23"/>
    <mergeCell ref="A25:A26"/>
    <mergeCell ref="B25:B26"/>
    <mergeCell ref="D25:D26"/>
    <mergeCell ref="E25:E26"/>
    <mergeCell ref="Q18:Q19"/>
    <mergeCell ref="I19:J19"/>
    <mergeCell ref="A18:A19"/>
    <mergeCell ref="B18:B19"/>
    <mergeCell ref="D18:D19"/>
    <mergeCell ref="E18:E19"/>
    <mergeCell ref="F18:F19"/>
    <mergeCell ref="G18:G19"/>
    <mergeCell ref="H18:H19"/>
    <mergeCell ref="I18:J18"/>
    <mergeCell ref="K18:M19"/>
    <mergeCell ref="N18:N19"/>
    <mergeCell ref="P18:P19"/>
    <mergeCell ref="J13:K13"/>
    <mergeCell ref="L13:M13"/>
    <mergeCell ref="J14:K14"/>
    <mergeCell ref="L14:M14"/>
    <mergeCell ref="J15:K15"/>
    <mergeCell ref="L15:M15"/>
    <mergeCell ref="I10:I11"/>
    <mergeCell ref="J10:K11"/>
    <mergeCell ref="L10:M11"/>
    <mergeCell ref="N10:N11"/>
    <mergeCell ref="J12:K12"/>
    <mergeCell ref="L12:M12"/>
    <mergeCell ref="L7:M7"/>
    <mergeCell ref="B1:N2"/>
    <mergeCell ref="D3:F3"/>
    <mergeCell ref="G3:H3"/>
    <mergeCell ref="D5:E5"/>
    <mergeCell ref="L6:M6"/>
  </mergeCells>
  <phoneticPr fontId="28"/>
  <dataValidations count="2">
    <dataValidation type="custom" allowBlank="1" showInputMessage="1" showErrorMessage="1" error="変更後施設の補助対象期間開始日以前の日付を入力ください。" sqref="I6" xr:uid="{00000000-0002-0000-0100-000000000000}">
      <formula1>F7&gt;I6</formula1>
    </dataValidation>
    <dataValidation type="custom" allowBlank="1" showInputMessage="1" showErrorMessage="1" error="変更前施設の補助対象期間終了日以降の日付を入力ください。" sqref="F7" xr:uid="{00000000-0002-0000-0100-000001000000}">
      <formula1>F7&gt;I6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Y33"/>
  <sheetViews>
    <sheetView view="pageBreakPreview" topLeftCell="A3" zoomScale="73" zoomScaleNormal="100" zoomScaleSheetLayoutView="73" workbookViewId="0">
      <selection activeCell="I20" sqref="I20:J23"/>
    </sheetView>
  </sheetViews>
  <sheetFormatPr defaultRowHeight="13.5"/>
  <cols>
    <col min="1" max="1" width="12.375" style="5" customWidth="1"/>
    <col min="2" max="2" width="15.25" style="1" customWidth="1"/>
    <col min="3" max="3" width="21.375" style="2" customWidth="1"/>
    <col min="4" max="4" width="25.25" style="1" bestFit="1" customWidth="1"/>
    <col min="5" max="6" width="14.375" style="1" bestFit="1" customWidth="1"/>
    <col min="7" max="7" width="5.875" style="1" customWidth="1"/>
    <col min="8" max="8" width="12.5" style="1" customWidth="1"/>
    <col min="9" max="9" width="12.5" style="9" customWidth="1"/>
    <col min="10" max="10" width="7" style="1" customWidth="1"/>
    <col min="11" max="11" width="10" style="1" customWidth="1"/>
    <col min="12" max="12" width="6.25" style="1" customWidth="1"/>
    <col min="13" max="13" width="11.625" style="1" customWidth="1"/>
    <col min="14" max="14" width="12.125" style="1" customWidth="1"/>
    <col min="15" max="15" width="7.75" style="1" customWidth="1"/>
    <col min="16" max="16" width="19.625" style="1" bestFit="1" customWidth="1"/>
    <col min="17" max="17" width="9.875" style="1" customWidth="1"/>
    <col min="18" max="18" width="6" style="1" bestFit="1" customWidth="1"/>
    <col min="19" max="19" width="3.625" style="1" customWidth="1"/>
    <col min="20" max="20" width="9" style="1"/>
    <col min="21" max="21" width="5.625" style="1" bestFit="1" customWidth="1"/>
    <col min="22" max="22" width="3.875" style="1" customWidth="1"/>
    <col min="23" max="23" width="9" style="1" customWidth="1"/>
    <col min="24" max="16384" width="9" style="1"/>
  </cols>
  <sheetData>
    <row r="1" spans="1:25" ht="36" customHeight="1">
      <c r="A1" s="17"/>
      <c r="B1" s="155" t="s">
        <v>50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5" ht="24" customHeight="1">
      <c r="A2" s="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5" ht="34.5" customHeight="1">
      <c r="A3" s="26"/>
      <c r="B3" s="112"/>
      <c r="C3" s="103" t="s">
        <v>48</v>
      </c>
      <c r="D3" s="153"/>
      <c r="E3" s="153"/>
      <c r="F3" s="153"/>
      <c r="G3" s="154" t="s">
        <v>49</v>
      </c>
      <c r="H3" s="154"/>
      <c r="I3" s="111"/>
      <c r="J3" s="111"/>
      <c r="K3" s="110"/>
      <c r="L3" s="110"/>
      <c r="M3" s="110"/>
      <c r="N3" s="110"/>
    </row>
    <row r="4" spans="1:25" ht="17.25" customHeight="1">
      <c r="A4" s="30"/>
      <c r="B4" s="30"/>
      <c r="C4" s="30"/>
      <c r="D4" s="30"/>
      <c r="E4" s="30"/>
      <c r="F4" s="30"/>
      <c r="G4" s="30"/>
      <c r="H4" s="30"/>
      <c r="I4" s="22"/>
      <c r="J4" s="110"/>
      <c r="K4" s="110"/>
    </row>
    <row r="5" spans="1:25" ht="26.25" customHeight="1" thickBot="1">
      <c r="D5" s="164"/>
      <c r="E5" s="165"/>
      <c r="F5" s="35"/>
      <c r="G5" s="35"/>
      <c r="H5" s="35"/>
      <c r="J5" s="54"/>
      <c r="K5" s="55"/>
      <c r="O5" s="38"/>
      <c r="P5" s="38"/>
      <c r="Q5" s="38"/>
      <c r="T5" s="39">
        <v>4</v>
      </c>
      <c r="U5" s="40">
        <v>30</v>
      </c>
      <c r="W5" s="39">
        <f>H6</f>
        <v>0</v>
      </c>
    </row>
    <row r="6" spans="1:25" ht="26.25" customHeight="1" thickBot="1">
      <c r="D6" s="48" t="s">
        <v>36</v>
      </c>
      <c r="E6" s="92"/>
      <c r="F6" s="93"/>
      <c r="G6" s="37" t="s">
        <v>11</v>
      </c>
      <c r="H6" s="64">
        <f>E6</f>
        <v>0</v>
      </c>
      <c r="I6" s="94"/>
      <c r="J6" s="54"/>
      <c r="K6" s="36" t="s">
        <v>12</v>
      </c>
      <c r="L6" s="170">
        <f>DATEDIF(F6,I6,"d")+1</f>
        <v>1</v>
      </c>
      <c r="M6" s="171"/>
      <c r="T6" s="39">
        <v>5</v>
      </c>
      <c r="U6" s="40">
        <v>31</v>
      </c>
      <c r="W6" s="40" t="s">
        <v>13</v>
      </c>
    </row>
    <row r="7" spans="1:25" ht="26.25" customHeight="1" thickBot="1">
      <c r="D7" s="48" t="s">
        <v>37</v>
      </c>
      <c r="E7" s="81">
        <f>E6</f>
        <v>0</v>
      </c>
      <c r="F7" s="93"/>
      <c r="G7" s="37" t="s">
        <v>11</v>
      </c>
      <c r="H7" s="64">
        <f>E7</f>
        <v>0</v>
      </c>
      <c r="I7" s="94"/>
      <c r="J7" s="54"/>
      <c r="K7" s="36" t="s">
        <v>12</v>
      </c>
      <c r="L7" s="170">
        <f>DATEDIF(F7,I7,"d")+1</f>
        <v>1</v>
      </c>
      <c r="M7" s="171"/>
      <c r="T7" s="39">
        <v>6</v>
      </c>
      <c r="U7" s="40">
        <v>30</v>
      </c>
      <c r="W7" s="42" t="e">
        <f>VLOOKUP(W5,T5:U16,2,FALSE)</f>
        <v>#N/A</v>
      </c>
    </row>
    <row r="8" spans="1:25" ht="26.25" customHeight="1">
      <c r="D8" s="67"/>
      <c r="E8" s="62"/>
      <c r="F8" s="63"/>
      <c r="G8" s="35"/>
      <c r="H8" s="35"/>
      <c r="J8" s="54"/>
      <c r="K8" s="55"/>
      <c r="T8" s="39">
        <v>7</v>
      </c>
      <c r="U8" s="40">
        <v>31</v>
      </c>
    </row>
    <row r="9" spans="1:25" ht="30.75" customHeight="1" thickBot="1">
      <c r="D9" s="76" t="s">
        <v>23</v>
      </c>
      <c r="E9" s="77" t="s">
        <v>40</v>
      </c>
      <c r="F9" s="78" t="s">
        <v>41</v>
      </c>
      <c r="G9" s="65"/>
      <c r="H9" s="18"/>
      <c r="I9" s="56" t="s">
        <v>15</v>
      </c>
      <c r="J9" s="57"/>
      <c r="K9" s="58">
        <f>E6</f>
        <v>0</v>
      </c>
      <c r="L9" s="57" t="s">
        <v>16</v>
      </c>
      <c r="M9" s="57"/>
      <c r="N9" s="31"/>
      <c r="O9" s="31"/>
      <c r="P9" s="31"/>
      <c r="Q9" s="31"/>
      <c r="T9" s="39">
        <v>8</v>
      </c>
      <c r="U9" s="40">
        <v>31</v>
      </c>
    </row>
    <row r="10" spans="1:25" ht="29.25" customHeight="1">
      <c r="D10" s="123" t="s">
        <v>2</v>
      </c>
      <c r="E10" s="95"/>
      <c r="F10" s="95"/>
      <c r="G10" s="66"/>
      <c r="H10" s="18"/>
      <c r="I10" s="166" t="s">
        <v>1</v>
      </c>
      <c r="J10" s="176" t="s">
        <v>7</v>
      </c>
      <c r="K10" s="177"/>
      <c r="L10" s="172" t="s">
        <v>8</v>
      </c>
      <c r="M10" s="173"/>
      <c r="N10" s="168"/>
      <c r="T10" s="39">
        <v>9</v>
      </c>
      <c r="U10" s="40">
        <v>30</v>
      </c>
    </row>
    <row r="11" spans="1:25" ht="29.25" customHeight="1">
      <c r="D11" s="122" t="s">
        <v>3</v>
      </c>
      <c r="E11" s="91"/>
      <c r="F11" s="91"/>
      <c r="G11" s="66"/>
      <c r="H11" s="18"/>
      <c r="I11" s="167"/>
      <c r="J11" s="178"/>
      <c r="K11" s="179"/>
      <c r="L11" s="174"/>
      <c r="M11" s="175"/>
      <c r="N11" s="169"/>
      <c r="T11" s="39">
        <v>10</v>
      </c>
      <c r="U11" s="40">
        <v>31</v>
      </c>
      <c r="Y11" s="41"/>
    </row>
    <row r="12" spans="1:25" ht="22.5" customHeight="1">
      <c r="F12" s="124"/>
      <c r="G12" s="18"/>
      <c r="H12" s="18"/>
      <c r="I12" s="23" t="s">
        <v>2</v>
      </c>
      <c r="J12" s="188">
        <f>IF($E$13="転居",IF($P$23&lt;$P$30,E20+N20,E27+N27),IF(E10=F10,E10,IF($P$23&lt;$P$30,E20+N20,E27+N27)))</f>
        <v>0</v>
      </c>
      <c r="K12" s="189"/>
      <c r="L12" s="184" t="s">
        <v>25</v>
      </c>
      <c r="M12" s="185"/>
      <c r="N12" s="45"/>
      <c r="T12" s="39">
        <v>11</v>
      </c>
      <c r="U12" s="40">
        <v>30</v>
      </c>
    </row>
    <row r="13" spans="1:25" ht="25.5" customHeight="1">
      <c r="D13" s="113"/>
      <c r="E13" s="114"/>
      <c r="F13" s="114"/>
      <c r="H13" s="18"/>
      <c r="I13" s="25" t="s">
        <v>3</v>
      </c>
      <c r="J13" s="188">
        <f>IF($E$13="転居",IF($P$23&lt;$P$30,E21+N21,E28+N28),IF(E11=F11,E11,IF($P$23&lt;$P$30,E21+N21,E28+N28)))</f>
        <v>0</v>
      </c>
      <c r="K13" s="189"/>
      <c r="L13" s="182">
        <f>IF(J15&gt;=82000,82000,J15)</f>
        <v>0</v>
      </c>
      <c r="M13" s="183"/>
      <c r="N13" s="45"/>
      <c r="T13" s="59">
        <v>12</v>
      </c>
      <c r="U13" s="40">
        <v>31</v>
      </c>
    </row>
    <row r="14" spans="1:25" ht="25.5" customHeight="1" thickBot="1">
      <c r="A14" s="7"/>
      <c r="D14" s="113"/>
      <c r="E14" s="114"/>
      <c r="F14" s="114"/>
      <c r="H14" s="4"/>
      <c r="I14" s="23" t="s">
        <v>10</v>
      </c>
      <c r="J14" s="190">
        <f>E22+N22</f>
        <v>0</v>
      </c>
      <c r="K14" s="191"/>
      <c r="L14" s="180" t="s">
        <v>14</v>
      </c>
      <c r="M14" s="181"/>
      <c r="N14" s="10"/>
      <c r="T14" s="39">
        <v>1</v>
      </c>
      <c r="U14" s="40">
        <v>31</v>
      </c>
    </row>
    <row r="15" spans="1:25" ht="25.5" customHeight="1" thickBot="1">
      <c r="A15" s="7"/>
      <c r="D15" s="2"/>
      <c r="E15" s="2"/>
      <c r="F15" s="124"/>
      <c r="H15" s="4"/>
      <c r="I15" s="24" t="s">
        <v>6</v>
      </c>
      <c r="J15" s="186">
        <f>J12+J13-J14</f>
        <v>0</v>
      </c>
      <c r="K15" s="187"/>
      <c r="L15" s="194">
        <f>ROUNDDOWN(L13*3/4,-3)</f>
        <v>0</v>
      </c>
      <c r="M15" s="195"/>
      <c r="N15" s="10"/>
      <c r="T15" s="39">
        <v>2</v>
      </c>
      <c r="U15" s="40">
        <v>28</v>
      </c>
    </row>
    <row r="16" spans="1:25" ht="41.25" customHeight="1">
      <c r="A16" s="7"/>
      <c r="D16" s="2"/>
      <c r="E16" s="2"/>
      <c r="F16" s="124"/>
      <c r="H16" s="4"/>
      <c r="I16" s="125"/>
      <c r="J16" s="68"/>
      <c r="K16" s="68"/>
      <c r="L16" s="47"/>
      <c r="M16" s="47"/>
      <c r="N16" s="10"/>
      <c r="T16" s="39">
        <v>3</v>
      </c>
      <c r="U16" s="40">
        <v>31</v>
      </c>
    </row>
    <row r="17" spans="1:23" ht="35.25" customHeight="1">
      <c r="A17" s="70" t="s">
        <v>24</v>
      </c>
      <c r="B17" s="71">
        <f>K9</f>
        <v>0</v>
      </c>
      <c r="C17" s="72" t="s">
        <v>38</v>
      </c>
      <c r="E17" s="53"/>
      <c r="H17" s="73" t="s">
        <v>24</v>
      </c>
      <c r="I17" s="74">
        <f>K9</f>
        <v>0</v>
      </c>
      <c r="J17" s="75" t="s">
        <v>39</v>
      </c>
      <c r="L17" s="9"/>
      <c r="M17" s="9"/>
      <c r="W17" s="9"/>
    </row>
    <row r="18" spans="1:23" s="9" customFormat="1" ht="17.25" customHeight="1" thickBot="1">
      <c r="A18" s="193"/>
      <c r="B18" s="193" t="s">
        <v>4</v>
      </c>
      <c r="C18" s="126" t="s">
        <v>0</v>
      </c>
      <c r="D18" s="193" t="s">
        <v>1</v>
      </c>
      <c r="E18" s="196" t="s">
        <v>19</v>
      </c>
      <c r="F18" s="199"/>
      <c r="G18" s="168"/>
      <c r="H18" s="197"/>
      <c r="I18" s="150" t="s">
        <v>33</v>
      </c>
      <c r="J18" s="151"/>
      <c r="K18" s="133" t="s">
        <v>1</v>
      </c>
      <c r="L18" s="133"/>
      <c r="M18" s="133"/>
      <c r="N18" s="133" t="s">
        <v>34</v>
      </c>
      <c r="P18" s="127"/>
      <c r="Q18" s="127"/>
      <c r="T18" s="1" t="s">
        <v>18</v>
      </c>
      <c r="U18" s="1"/>
    </row>
    <row r="19" spans="1:23" s="9" customFormat="1" ht="14.25" thickBot="1">
      <c r="A19" s="193"/>
      <c r="B19" s="193"/>
      <c r="C19" s="34" t="s">
        <v>5</v>
      </c>
      <c r="D19" s="193"/>
      <c r="E19" s="193"/>
      <c r="F19" s="200"/>
      <c r="G19" s="169"/>
      <c r="H19" s="198"/>
      <c r="I19" s="152" t="s">
        <v>27</v>
      </c>
      <c r="J19" s="152"/>
      <c r="K19" s="134"/>
      <c r="L19" s="134"/>
      <c r="M19" s="134"/>
      <c r="N19" s="134"/>
      <c r="P19" s="127"/>
      <c r="Q19" s="127"/>
      <c r="T19" s="46" t="e">
        <f>MIN($E$30+$N$30,$E$23+$N$23)</f>
        <v>#N/A</v>
      </c>
      <c r="U19" s="1"/>
      <c r="W19" s="1"/>
    </row>
    <row r="20" spans="1:23" ht="29.25" customHeight="1">
      <c r="A20" s="201" t="s">
        <v>21</v>
      </c>
      <c r="B20" s="210"/>
      <c r="C20" s="212"/>
      <c r="D20" s="82" t="s">
        <v>2</v>
      </c>
      <c r="E20" s="96"/>
      <c r="F20" s="50"/>
      <c r="G20" s="49"/>
      <c r="H20" s="128" t="s">
        <v>35</v>
      </c>
      <c r="I20" s="157"/>
      <c r="J20" s="158"/>
      <c r="K20" s="163" t="s">
        <v>2</v>
      </c>
      <c r="L20" s="163"/>
      <c r="M20" s="163"/>
      <c r="N20" s="99"/>
      <c r="P20" s="5"/>
    </row>
    <row r="21" spans="1:23" ht="29.25" customHeight="1">
      <c r="A21" s="202"/>
      <c r="B21" s="211"/>
      <c r="C21" s="213"/>
      <c r="D21" s="83" t="s">
        <v>17</v>
      </c>
      <c r="E21" s="97"/>
      <c r="F21" s="50"/>
      <c r="G21" s="44"/>
      <c r="H21" s="128"/>
      <c r="I21" s="159"/>
      <c r="J21" s="160"/>
      <c r="K21" s="147" t="s">
        <v>30</v>
      </c>
      <c r="L21" s="147"/>
      <c r="M21" s="147"/>
      <c r="N21" s="97"/>
      <c r="P21" s="5"/>
      <c r="T21" s="11"/>
      <c r="U21" s="11"/>
    </row>
    <row r="22" spans="1:23" ht="32.25" customHeight="1" thickBot="1">
      <c r="A22" s="202"/>
      <c r="B22" s="211"/>
      <c r="C22" s="213"/>
      <c r="D22" s="84" t="s">
        <v>9</v>
      </c>
      <c r="E22" s="98"/>
      <c r="F22" s="51"/>
      <c r="G22" s="43"/>
      <c r="H22" s="128"/>
      <c r="I22" s="159"/>
      <c r="J22" s="160"/>
      <c r="K22" s="148" t="s">
        <v>9</v>
      </c>
      <c r="L22" s="148"/>
      <c r="M22" s="148"/>
      <c r="N22" s="100"/>
      <c r="P22" s="86" t="s">
        <v>46</v>
      </c>
      <c r="T22" s="9"/>
      <c r="U22" s="9"/>
    </row>
    <row r="23" spans="1:23" ht="26.25" customHeight="1">
      <c r="A23" s="203"/>
      <c r="B23" s="211"/>
      <c r="C23" s="213"/>
      <c r="D23" s="12" t="s">
        <v>42</v>
      </c>
      <c r="E23" s="89">
        <f>SUM(E20:E21)-E22</f>
        <v>0</v>
      </c>
      <c r="F23" s="50"/>
      <c r="G23" s="47"/>
      <c r="H23" s="129"/>
      <c r="I23" s="161"/>
      <c r="J23" s="162"/>
      <c r="K23" s="149" t="s">
        <v>43</v>
      </c>
      <c r="L23" s="149"/>
      <c r="M23" s="149"/>
      <c r="N23" s="90">
        <f>SUM(N20:N21)-N22</f>
        <v>0</v>
      </c>
      <c r="P23" s="101">
        <f>E23+N23</f>
        <v>0</v>
      </c>
      <c r="T23" s="9"/>
      <c r="U23" s="9"/>
      <c r="W23" s="11"/>
    </row>
    <row r="24" spans="1:23" s="11" customFormat="1" ht="48.75" customHeight="1">
      <c r="A24" s="13"/>
      <c r="B24" s="14"/>
      <c r="C24" s="15"/>
      <c r="D24" s="13"/>
      <c r="E24" s="16"/>
      <c r="F24" s="47"/>
      <c r="G24" s="47"/>
      <c r="H24" s="10"/>
      <c r="I24" s="9"/>
      <c r="J24" s="9"/>
      <c r="K24" s="9"/>
      <c r="L24" s="9"/>
      <c r="M24" s="9"/>
      <c r="N24" s="88"/>
      <c r="P24" s="3"/>
      <c r="T24" s="1"/>
      <c r="U24" s="1"/>
      <c r="W24" s="9"/>
    </row>
    <row r="25" spans="1:23" s="9" customFormat="1" ht="13.5" customHeight="1">
      <c r="A25" s="193"/>
      <c r="B25" s="193" t="s">
        <v>4</v>
      </c>
      <c r="C25" s="126" t="s">
        <v>0</v>
      </c>
      <c r="D25" s="193" t="s">
        <v>1</v>
      </c>
      <c r="E25" s="196" t="s">
        <v>20</v>
      </c>
      <c r="F25" s="1"/>
      <c r="G25" s="168"/>
      <c r="H25" s="192"/>
      <c r="I25" s="135" t="s">
        <v>26</v>
      </c>
      <c r="J25" s="135"/>
      <c r="K25" s="136" t="s">
        <v>28</v>
      </c>
      <c r="L25" s="136"/>
      <c r="M25" s="136"/>
      <c r="N25" s="138" t="s">
        <v>31</v>
      </c>
      <c r="P25" s="121"/>
      <c r="T25" s="1"/>
      <c r="U25" s="1"/>
    </row>
    <row r="26" spans="1:23" s="9" customFormat="1">
      <c r="A26" s="214"/>
      <c r="B26" s="214"/>
      <c r="C26" s="8" t="s">
        <v>5</v>
      </c>
      <c r="D26" s="193"/>
      <c r="E26" s="193"/>
      <c r="F26" s="1"/>
      <c r="G26" s="169"/>
      <c r="H26" s="137"/>
      <c r="I26" s="134" t="s">
        <v>27</v>
      </c>
      <c r="J26" s="134"/>
      <c r="K26" s="137"/>
      <c r="L26" s="137"/>
      <c r="M26" s="137"/>
      <c r="N26" s="139"/>
      <c r="P26" s="121"/>
      <c r="T26" s="1"/>
      <c r="U26" s="1"/>
      <c r="W26" s="1"/>
    </row>
    <row r="27" spans="1:23" ht="29.25" customHeight="1">
      <c r="A27" s="201" t="s">
        <v>22</v>
      </c>
      <c r="B27" s="204">
        <f>B20</f>
        <v>0</v>
      </c>
      <c r="C27" s="207">
        <f>C20</f>
        <v>0</v>
      </c>
      <c r="D27" s="82" t="s">
        <v>2</v>
      </c>
      <c r="E27" s="104" t="e">
        <f>ROUNDDOWN(E10*L6/W7,0)</f>
        <v>#N/A</v>
      </c>
      <c r="G27" s="49"/>
      <c r="H27" s="130" t="s">
        <v>32</v>
      </c>
      <c r="I27" s="140">
        <f>I20</f>
        <v>0</v>
      </c>
      <c r="J27" s="141"/>
      <c r="K27" s="146" t="s">
        <v>29</v>
      </c>
      <c r="L27" s="146"/>
      <c r="M27" s="146"/>
      <c r="N27" s="107">
        <f>F10</f>
        <v>0</v>
      </c>
      <c r="P27" s="5"/>
    </row>
    <row r="28" spans="1:23" ht="29.25" customHeight="1">
      <c r="A28" s="202"/>
      <c r="B28" s="205"/>
      <c r="C28" s="208"/>
      <c r="D28" s="85" t="s">
        <v>3</v>
      </c>
      <c r="E28" s="105" t="e">
        <f>ROUNDDOWN(E11*L6/W7,0)</f>
        <v>#N/A</v>
      </c>
      <c r="G28" s="44"/>
      <c r="H28" s="131"/>
      <c r="I28" s="142"/>
      <c r="J28" s="143"/>
      <c r="K28" s="147" t="s">
        <v>30</v>
      </c>
      <c r="L28" s="147"/>
      <c r="M28" s="147"/>
      <c r="N28" s="107">
        <f>F11</f>
        <v>0</v>
      </c>
      <c r="P28" s="5"/>
    </row>
    <row r="29" spans="1:23" ht="23.25" customHeight="1" thickBot="1">
      <c r="A29" s="202"/>
      <c r="B29" s="205"/>
      <c r="C29" s="208"/>
      <c r="D29" s="84" t="s">
        <v>9</v>
      </c>
      <c r="E29" s="106">
        <f>E22</f>
        <v>0</v>
      </c>
      <c r="G29" s="43"/>
      <c r="H29" s="131"/>
      <c r="I29" s="142"/>
      <c r="J29" s="143"/>
      <c r="K29" s="148" t="s">
        <v>9</v>
      </c>
      <c r="L29" s="148"/>
      <c r="M29" s="148"/>
      <c r="N29" s="109">
        <f>N22</f>
        <v>0</v>
      </c>
      <c r="P29" s="87" t="s">
        <v>47</v>
      </c>
    </row>
    <row r="30" spans="1:23" ht="26.25" customHeight="1">
      <c r="A30" s="203"/>
      <c r="B30" s="206"/>
      <c r="C30" s="209"/>
      <c r="D30" s="52" t="s">
        <v>44</v>
      </c>
      <c r="E30" s="89" t="e">
        <f>SUM(E27:E28)-E29</f>
        <v>#N/A</v>
      </c>
      <c r="G30" s="47"/>
      <c r="H30" s="132"/>
      <c r="I30" s="144"/>
      <c r="J30" s="145"/>
      <c r="K30" s="149" t="s">
        <v>45</v>
      </c>
      <c r="L30" s="149"/>
      <c r="M30" s="149"/>
      <c r="N30" s="90">
        <f>SUM(N27:N28)-N29</f>
        <v>0</v>
      </c>
      <c r="P30" s="102" t="e">
        <f>E30+N30</f>
        <v>#N/A</v>
      </c>
    </row>
    <row r="31" spans="1:23">
      <c r="P31" s="5"/>
    </row>
    <row r="32" spans="1:23" ht="39.75" customHeight="1"/>
    <row r="33" ht="6.75" customHeight="1"/>
  </sheetData>
  <sheetProtection algorithmName="SHA-512" hashValue="Ma2Y7HOg57FKSxiKMhiTxj9OTkiLcAh+x36OX7i7+tbmRy3wVOpL9brQAEG2XJIiINu3NKoL0mVblrRzTayv3w==" saltValue="hsNa1+so+UdkdB+pGluJDg==" spinCount="100000" sheet="1" selectLockedCells="1"/>
  <mergeCells count="59">
    <mergeCell ref="L7:M7"/>
    <mergeCell ref="B1:N2"/>
    <mergeCell ref="D3:F3"/>
    <mergeCell ref="G3:H3"/>
    <mergeCell ref="D5:E5"/>
    <mergeCell ref="L6:M6"/>
    <mergeCell ref="I10:I11"/>
    <mergeCell ref="J10:K11"/>
    <mergeCell ref="L10:M11"/>
    <mergeCell ref="N10:N11"/>
    <mergeCell ref="J12:K12"/>
    <mergeCell ref="L12:M12"/>
    <mergeCell ref="J13:K13"/>
    <mergeCell ref="L13:M13"/>
    <mergeCell ref="J14:K14"/>
    <mergeCell ref="L14:M14"/>
    <mergeCell ref="J15:K15"/>
    <mergeCell ref="L15:M15"/>
    <mergeCell ref="Q18:Q19"/>
    <mergeCell ref="I19:J19"/>
    <mergeCell ref="A18:A19"/>
    <mergeCell ref="B18:B19"/>
    <mergeCell ref="D18:D19"/>
    <mergeCell ref="E18:E19"/>
    <mergeCell ref="F18:F19"/>
    <mergeCell ref="G18:G19"/>
    <mergeCell ref="H18:H19"/>
    <mergeCell ref="I18:J18"/>
    <mergeCell ref="K18:M19"/>
    <mergeCell ref="N18:N19"/>
    <mergeCell ref="P18:P19"/>
    <mergeCell ref="H25:H26"/>
    <mergeCell ref="K28:M28"/>
    <mergeCell ref="K29:M29"/>
    <mergeCell ref="A20:A23"/>
    <mergeCell ref="B20:B23"/>
    <mergeCell ref="C20:C23"/>
    <mergeCell ref="H20:H23"/>
    <mergeCell ref="I20:J23"/>
    <mergeCell ref="K20:M20"/>
    <mergeCell ref="K21:M21"/>
    <mergeCell ref="K22:M22"/>
    <mergeCell ref="K23:M23"/>
    <mergeCell ref="A25:A26"/>
    <mergeCell ref="B25:B26"/>
    <mergeCell ref="D25:D26"/>
    <mergeCell ref="E25:E26"/>
    <mergeCell ref="G25:G26"/>
    <mergeCell ref="A27:A30"/>
    <mergeCell ref="B27:B30"/>
    <mergeCell ref="C27:C30"/>
    <mergeCell ref="H27:H30"/>
    <mergeCell ref="I27:J30"/>
    <mergeCell ref="K30:M30"/>
    <mergeCell ref="I25:J25"/>
    <mergeCell ref="K25:M26"/>
    <mergeCell ref="N25:N26"/>
    <mergeCell ref="I26:J26"/>
    <mergeCell ref="K27:M27"/>
  </mergeCells>
  <phoneticPr fontId="28"/>
  <dataValidations count="2">
    <dataValidation type="custom" allowBlank="1" showInputMessage="1" showErrorMessage="1" error="変更後施設の補助対象期間開始日以前の日付を入力ください。" sqref="I6" xr:uid="{00000000-0002-0000-0200-000000000000}">
      <formula1>F7&gt;I6</formula1>
    </dataValidation>
    <dataValidation type="custom" allowBlank="1" showInputMessage="1" showErrorMessage="1" error="変更前施設の補助対象期間終了日以降の日付を入力ください。" sqref="F7" xr:uid="{00000000-0002-0000-0200-000001000000}">
      <formula1>F7&gt;I6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33"/>
  <sheetViews>
    <sheetView view="pageBreakPreview" zoomScale="55" zoomScaleNormal="100" zoomScaleSheetLayoutView="55" workbookViewId="0">
      <selection activeCell="N21" sqref="N21"/>
    </sheetView>
  </sheetViews>
  <sheetFormatPr defaultRowHeight="13.5"/>
  <cols>
    <col min="1" max="1" width="12.375" style="5" customWidth="1"/>
    <col min="2" max="2" width="15.25" style="1" customWidth="1"/>
    <col min="3" max="3" width="21.375" style="2" customWidth="1"/>
    <col min="4" max="4" width="25.25" style="1" bestFit="1" customWidth="1"/>
    <col min="5" max="6" width="14.375" style="1" bestFit="1" customWidth="1"/>
    <col min="7" max="7" width="5.875" style="1" customWidth="1"/>
    <col min="8" max="8" width="12.5" style="1" customWidth="1"/>
    <col min="9" max="9" width="12.5" style="9" customWidth="1"/>
    <col min="10" max="10" width="7" style="1" customWidth="1"/>
    <col min="11" max="11" width="10" style="1" customWidth="1"/>
    <col min="12" max="12" width="6.25" style="1" customWidth="1"/>
    <col min="13" max="13" width="11.625" style="1" customWidth="1"/>
    <col min="14" max="14" width="12.125" style="1" customWidth="1"/>
    <col min="15" max="15" width="7.75" style="1" customWidth="1"/>
    <col min="16" max="16" width="19.625" style="1" bestFit="1" customWidth="1"/>
    <col min="17" max="17" width="9.875" style="1" customWidth="1"/>
    <col min="18" max="18" width="6" style="1" bestFit="1" customWidth="1"/>
    <col min="19" max="19" width="3.625" style="1" customWidth="1"/>
    <col min="20" max="20" width="9" style="1"/>
    <col min="21" max="21" width="5.625" style="1" bestFit="1" customWidth="1"/>
    <col min="22" max="22" width="3.875" style="1" customWidth="1"/>
    <col min="23" max="23" width="9" style="1" customWidth="1"/>
    <col min="24" max="16384" width="9" style="1"/>
  </cols>
  <sheetData>
    <row r="1" spans="1:25" ht="36" customHeight="1">
      <c r="A1" s="17"/>
      <c r="B1" s="155" t="s">
        <v>50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5" ht="24" customHeight="1">
      <c r="A2" s="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5" ht="34.5" customHeight="1">
      <c r="A3" s="26"/>
      <c r="B3" s="112"/>
      <c r="C3" s="103" t="s">
        <v>48</v>
      </c>
      <c r="D3" s="153"/>
      <c r="E3" s="153"/>
      <c r="F3" s="153"/>
      <c r="G3" s="154" t="s">
        <v>49</v>
      </c>
      <c r="H3" s="154"/>
      <c r="I3" s="111"/>
      <c r="J3" s="111"/>
      <c r="K3" s="110"/>
      <c r="L3" s="110"/>
      <c r="M3" s="110"/>
      <c r="N3" s="110"/>
    </row>
    <row r="4" spans="1:25" ht="17.25" customHeight="1">
      <c r="A4" s="30"/>
      <c r="B4" s="30"/>
      <c r="C4" s="30"/>
      <c r="D4" s="30"/>
      <c r="E4" s="30"/>
      <c r="F4" s="30"/>
      <c r="G4" s="30"/>
      <c r="H4" s="30"/>
      <c r="I4" s="22"/>
      <c r="J4" s="110"/>
      <c r="K4" s="110"/>
    </row>
    <row r="5" spans="1:25" ht="26.25" customHeight="1" thickBot="1">
      <c r="D5" s="164"/>
      <c r="E5" s="165"/>
      <c r="F5" s="35"/>
      <c r="G5" s="35"/>
      <c r="H5" s="35"/>
      <c r="J5" s="54"/>
      <c r="K5" s="55"/>
      <c r="O5" s="38"/>
      <c r="P5" s="38"/>
      <c r="Q5" s="38"/>
      <c r="T5" s="39">
        <v>4</v>
      </c>
      <c r="U5" s="40">
        <v>30</v>
      </c>
      <c r="W5" s="39">
        <f>H6</f>
        <v>0</v>
      </c>
    </row>
    <row r="6" spans="1:25" ht="26.25" customHeight="1" thickBot="1">
      <c r="D6" s="48" t="s">
        <v>36</v>
      </c>
      <c r="E6" s="92"/>
      <c r="F6" s="93"/>
      <c r="G6" s="37" t="s">
        <v>11</v>
      </c>
      <c r="H6" s="64">
        <f>E6</f>
        <v>0</v>
      </c>
      <c r="I6" s="94"/>
      <c r="J6" s="54"/>
      <c r="K6" s="36" t="s">
        <v>12</v>
      </c>
      <c r="L6" s="170">
        <f>DATEDIF(F6,I6,"d")+1</f>
        <v>1</v>
      </c>
      <c r="M6" s="171"/>
      <c r="T6" s="39">
        <v>5</v>
      </c>
      <c r="U6" s="40">
        <v>31</v>
      </c>
      <c r="W6" s="40" t="s">
        <v>13</v>
      </c>
    </row>
    <row r="7" spans="1:25" ht="26.25" customHeight="1" thickBot="1">
      <c r="D7" s="48" t="s">
        <v>37</v>
      </c>
      <c r="E7" s="81">
        <f>E6</f>
        <v>0</v>
      </c>
      <c r="F7" s="93"/>
      <c r="G7" s="37" t="s">
        <v>11</v>
      </c>
      <c r="H7" s="64">
        <f>E7</f>
        <v>0</v>
      </c>
      <c r="I7" s="94"/>
      <c r="J7" s="54"/>
      <c r="K7" s="36" t="s">
        <v>12</v>
      </c>
      <c r="L7" s="170">
        <f>DATEDIF(F7,I7,"d")+1</f>
        <v>1</v>
      </c>
      <c r="M7" s="171"/>
      <c r="T7" s="39">
        <v>6</v>
      </c>
      <c r="U7" s="40">
        <v>30</v>
      </c>
      <c r="W7" s="42" t="e">
        <f>VLOOKUP(W5,T5:U16,2,FALSE)</f>
        <v>#N/A</v>
      </c>
    </row>
    <row r="8" spans="1:25" ht="26.25" customHeight="1">
      <c r="D8" s="67"/>
      <c r="E8" s="62"/>
      <c r="F8" s="63"/>
      <c r="G8" s="35"/>
      <c r="H8" s="35"/>
      <c r="J8" s="54"/>
      <c r="K8" s="55"/>
      <c r="T8" s="39">
        <v>7</v>
      </c>
      <c r="U8" s="40">
        <v>31</v>
      </c>
    </row>
    <row r="9" spans="1:25" ht="30.75" customHeight="1" thickBot="1">
      <c r="D9" s="76" t="s">
        <v>23</v>
      </c>
      <c r="E9" s="77" t="s">
        <v>40</v>
      </c>
      <c r="F9" s="78" t="s">
        <v>41</v>
      </c>
      <c r="G9" s="65"/>
      <c r="H9" s="18"/>
      <c r="I9" s="56" t="s">
        <v>15</v>
      </c>
      <c r="J9" s="57"/>
      <c r="K9" s="58">
        <f>E6</f>
        <v>0</v>
      </c>
      <c r="L9" s="57" t="s">
        <v>16</v>
      </c>
      <c r="M9" s="57"/>
      <c r="N9" s="31"/>
      <c r="O9" s="31"/>
      <c r="P9" s="31"/>
      <c r="Q9" s="31"/>
      <c r="T9" s="39">
        <v>8</v>
      </c>
      <c r="U9" s="40">
        <v>31</v>
      </c>
    </row>
    <row r="10" spans="1:25" ht="29.25" customHeight="1">
      <c r="D10" s="123" t="s">
        <v>2</v>
      </c>
      <c r="E10" s="95"/>
      <c r="F10" s="95"/>
      <c r="G10" s="66"/>
      <c r="H10" s="18"/>
      <c r="I10" s="166" t="s">
        <v>1</v>
      </c>
      <c r="J10" s="176" t="s">
        <v>7</v>
      </c>
      <c r="K10" s="177"/>
      <c r="L10" s="172" t="s">
        <v>8</v>
      </c>
      <c r="M10" s="173"/>
      <c r="N10" s="168"/>
      <c r="T10" s="39">
        <v>9</v>
      </c>
      <c r="U10" s="40">
        <v>30</v>
      </c>
    </row>
    <row r="11" spans="1:25" ht="29.25" customHeight="1">
      <c r="D11" s="122" t="s">
        <v>3</v>
      </c>
      <c r="E11" s="91"/>
      <c r="F11" s="91"/>
      <c r="G11" s="66"/>
      <c r="H11" s="18"/>
      <c r="I11" s="167"/>
      <c r="J11" s="178"/>
      <c r="K11" s="179"/>
      <c r="L11" s="174"/>
      <c r="M11" s="175"/>
      <c r="N11" s="169"/>
      <c r="T11" s="39">
        <v>10</v>
      </c>
      <c r="U11" s="40">
        <v>31</v>
      </c>
      <c r="Y11" s="41"/>
    </row>
    <row r="12" spans="1:25" ht="22.5" customHeight="1">
      <c r="F12" s="124"/>
      <c r="G12" s="18"/>
      <c r="H12" s="18"/>
      <c r="I12" s="23" t="s">
        <v>2</v>
      </c>
      <c r="J12" s="188">
        <f>IF($E$13="転居",IF($P$23&lt;$P$30,E20+N20,E27+N27),IF(E10=F10,E10,IF($P$23&lt;$P$30,E20+N20,E27+N27)))</f>
        <v>0</v>
      </c>
      <c r="K12" s="189"/>
      <c r="L12" s="184" t="s">
        <v>25</v>
      </c>
      <c r="M12" s="185"/>
      <c r="N12" s="45"/>
      <c r="T12" s="39">
        <v>11</v>
      </c>
      <c r="U12" s="40">
        <v>30</v>
      </c>
    </row>
    <row r="13" spans="1:25" ht="25.5" customHeight="1">
      <c r="D13" s="113"/>
      <c r="E13" s="114"/>
      <c r="F13" s="114"/>
      <c r="H13" s="18"/>
      <c r="I13" s="25" t="s">
        <v>3</v>
      </c>
      <c r="J13" s="188">
        <f>IF($E$13="転居",IF($P$23&lt;$P$30,E21+N21,E28+N28),IF(E11=F11,E11,IF($P$23&lt;$P$30,E21+N21,E28+N28)))</f>
        <v>0</v>
      </c>
      <c r="K13" s="189"/>
      <c r="L13" s="182">
        <f>IF(J15&gt;=82000,82000,J15)</f>
        <v>0</v>
      </c>
      <c r="M13" s="183"/>
      <c r="N13" s="45"/>
      <c r="T13" s="59">
        <v>12</v>
      </c>
      <c r="U13" s="40">
        <v>31</v>
      </c>
    </row>
    <row r="14" spans="1:25" ht="25.5" customHeight="1" thickBot="1">
      <c r="A14" s="7"/>
      <c r="D14" s="113"/>
      <c r="E14" s="114"/>
      <c r="F14" s="114"/>
      <c r="H14" s="4"/>
      <c r="I14" s="23" t="s">
        <v>10</v>
      </c>
      <c r="J14" s="190">
        <f>E22+N22</f>
        <v>0</v>
      </c>
      <c r="K14" s="191"/>
      <c r="L14" s="180" t="s">
        <v>14</v>
      </c>
      <c r="M14" s="181"/>
      <c r="N14" s="10"/>
      <c r="T14" s="39">
        <v>1</v>
      </c>
      <c r="U14" s="40">
        <v>31</v>
      </c>
    </row>
    <row r="15" spans="1:25" ht="25.5" customHeight="1" thickBot="1">
      <c r="A15" s="7"/>
      <c r="D15" s="2"/>
      <c r="E15" s="2"/>
      <c r="F15" s="124"/>
      <c r="H15" s="4"/>
      <c r="I15" s="24" t="s">
        <v>6</v>
      </c>
      <c r="J15" s="186">
        <f>J12+J13-J14</f>
        <v>0</v>
      </c>
      <c r="K15" s="187"/>
      <c r="L15" s="194">
        <f>ROUNDDOWN(L13*3/4,-3)</f>
        <v>0</v>
      </c>
      <c r="M15" s="195"/>
      <c r="N15" s="10"/>
      <c r="T15" s="39">
        <v>2</v>
      </c>
      <c r="U15" s="40">
        <v>28</v>
      </c>
    </row>
    <row r="16" spans="1:25" ht="41.25" customHeight="1">
      <c r="A16" s="7"/>
      <c r="D16" s="2"/>
      <c r="E16" s="2"/>
      <c r="F16" s="124"/>
      <c r="H16" s="4"/>
      <c r="I16" s="125"/>
      <c r="J16" s="68"/>
      <c r="K16" s="68"/>
      <c r="L16" s="47"/>
      <c r="M16" s="47"/>
      <c r="N16" s="10"/>
      <c r="T16" s="39">
        <v>3</v>
      </c>
      <c r="U16" s="40">
        <v>31</v>
      </c>
    </row>
    <row r="17" spans="1:23" ht="35.25" customHeight="1">
      <c r="A17" s="70" t="s">
        <v>24</v>
      </c>
      <c r="B17" s="71">
        <f>K9</f>
        <v>0</v>
      </c>
      <c r="C17" s="72" t="s">
        <v>38</v>
      </c>
      <c r="E17" s="53"/>
      <c r="H17" s="73" t="s">
        <v>24</v>
      </c>
      <c r="I17" s="74">
        <f>K9</f>
        <v>0</v>
      </c>
      <c r="J17" s="75" t="s">
        <v>39</v>
      </c>
      <c r="L17" s="9"/>
      <c r="M17" s="9"/>
      <c r="W17" s="9"/>
    </row>
    <row r="18" spans="1:23" s="9" customFormat="1" ht="17.25" customHeight="1" thickBot="1">
      <c r="A18" s="193"/>
      <c r="B18" s="193" t="s">
        <v>4</v>
      </c>
      <c r="C18" s="126" t="s">
        <v>0</v>
      </c>
      <c r="D18" s="193" t="s">
        <v>1</v>
      </c>
      <c r="E18" s="196" t="s">
        <v>19</v>
      </c>
      <c r="F18" s="199"/>
      <c r="G18" s="168"/>
      <c r="H18" s="197"/>
      <c r="I18" s="150" t="s">
        <v>33</v>
      </c>
      <c r="J18" s="151"/>
      <c r="K18" s="133" t="s">
        <v>1</v>
      </c>
      <c r="L18" s="133"/>
      <c r="M18" s="133"/>
      <c r="N18" s="133" t="s">
        <v>34</v>
      </c>
      <c r="P18" s="127"/>
      <c r="Q18" s="127"/>
      <c r="T18" s="1" t="s">
        <v>18</v>
      </c>
      <c r="U18" s="1"/>
    </row>
    <row r="19" spans="1:23" s="9" customFormat="1" ht="14.25" thickBot="1">
      <c r="A19" s="193"/>
      <c r="B19" s="193"/>
      <c r="C19" s="34" t="s">
        <v>5</v>
      </c>
      <c r="D19" s="193"/>
      <c r="E19" s="193"/>
      <c r="F19" s="200"/>
      <c r="G19" s="169"/>
      <c r="H19" s="198"/>
      <c r="I19" s="152" t="s">
        <v>27</v>
      </c>
      <c r="J19" s="152"/>
      <c r="K19" s="134"/>
      <c r="L19" s="134"/>
      <c r="M19" s="134"/>
      <c r="N19" s="134"/>
      <c r="P19" s="127"/>
      <c r="Q19" s="127"/>
      <c r="T19" s="46" t="e">
        <f>MIN($E$30+$N$30,$E$23+$N$23)</f>
        <v>#N/A</v>
      </c>
      <c r="U19" s="1"/>
      <c r="W19" s="1"/>
    </row>
    <row r="20" spans="1:23" ht="29.25" customHeight="1">
      <c r="A20" s="201" t="s">
        <v>21</v>
      </c>
      <c r="B20" s="210"/>
      <c r="C20" s="212"/>
      <c r="D20" s="82" t="s">
        <v>2</v>
      </c>
      <c r="E20" s="96"/>
      <c r="F20" s="50"/>
      <c r="G20" s="49"/>
      <c r="H20" s="128" t="s">
        <v>35</v>
      </c>
      <c r="I20" s="157"/>
      <c r="J20" s="158"/>
      <c r="K20" s="163" t="s">
        <v>2</v>
      </c>
      <c r="L20" s="163"/>
      <c r="M20" s="163"/>
      <c r="N20" s="99"/>
      <c r="P20" s="5"/>
    </row>
    <row r="21" spans="1:23" ht="29.25" customHeight="1">
      <c r="A21" s="202"/>
      <c r="B21" s="211"/>
      <c r="C21" s="213"/>
      <c r="D21" s="83" t="s">
        <v>17</v>
      </c>
      <c r="E21" s="97"/>
      <c r="F21" s="50"/>
      <c r="G21" s="44"/>
      <c r="H21" s="128"/>
      <c r="I21" s="159"/>
      <c r="J21" s="160"/>
      <c r="K21" s="147" t="s">
        <v>30</v>
      </c>
      <c r="L21" s="147"/>
      <c r="M21" s="147"/>
      <c r="N21" s="97"/>
      <c r="P21" s="5"/>
      <c r="T21" s="11"/>
      <c r="U21" s="11"/>
    </row>
    <row r="22" spans="1:23" ht="32.25" customHeight="1" thickBot="1">
      <c r="A22" s="202"/>
      <c r="B22" s="211"/>
      <c r="C22" s="213"/>
      <c r="D22" s="84" t="s">
        <v>9</v>
      </c>
      <c r="E22" s="98"/>
      <c r="F22" s="51"/>
      <c r="G22" s="43"/>
      <c r="H22" s="128"/>
      <c r="I22" s="159"/>
      <c r="J22" s="160"/>
      <c r="K22" s="148" t="s">
        <v>9</v>
      </c>
      <c r="L22" s="148"/>
      <c r="M22" s="148"/>
      <c r="N22" s="100"/>
      <c r="P22" s="86" t="s">
        <v>46</v>
      </c>
      <c r="T22" s="9"/>
      <c r="U22" s="9"/>
    </row>
    <row r="23" spans="1:23" ht="26.25" customHeight="1">
      <c r="A23" s="203"/>
      <c r="B23" s="211"/>
      <c r="C23" s="213"/>
      <c r="D23" s="12" t="s">
        <v>42</v>
      </c>
      <c r="E23" s="89">
        <f>SUM(E20:E21)-E22</f>
        <v>0</v>
      </c>
      <c r="F23" s="50"/>
      <c r="G23" s="47"/>
      <c r="H23" s="129"/>
      <c r="I23" s="161"/>
      <c r="J23" s="162"/>
      <c r="K23" s="149" t="s">
        <v>43</v>
      </c>
      <c r="L23" s="149"/>
      <c r="M23" s="149"/>
      <c r="N23" s="90">
        <f>SUM(N20:N21)-N22</f>
        <v>0</v>
      </c>
      <c r="P23" s="101">
        <f>E23+N23</f>
        <v>0</v>
      </c>
      <c r="T23" s="9"/>
      <c r="U23" s="9"/>
      <c r="W23" s="11"/>
    </row>
    <row r="24" spans="1:23" s="11" customFormat="1" ht="48.75" customHeight="1">
      <c r="A24" s="13"/>
      <c r="B24" s="14"/>
      <c r="C24" s="15"/>
      <c r="D24" s="13"/>
      <c r="E24" s="16"/>
      <c r="F24" s="47"/>
      <c r="G24" s="47"/>
      <c r="H24" s="10"/>
      <c r="I24" s="9"/>
      <c r="J24" s="9"/>
      <c r="K24" s="9"/>
      <c r="L24" s="9"/>
      <c r="M24" s="9"/>
      <c r="N24" s="88"/>
      <c r="P24" s="3"/>
      <c r="T24" s="1"/>
      <c r="U24" s="1"/>
      <c r="W24" s="9"/>
    </row>
    <row r="25" spans="1:23" s="9" customFormat="1" ht="13.5" customHeight="1">
      <c r="A25" s="193"/>
      <c r="B25" s="193" t="s">
        <v>4</v>
      </c>
      <c r="C25" s="126" t="s">
        <v>0</v>
      </c>
      <c r="D25" s="193" t="s">
        <v>1</v>
      </c>
      <c r="E25" s="196" t="s">
        <v>20</v>
      </c>
      <c r="F25" s="1"/>
      <c r="G25" s="168"/>
      <c r="H25" s="192"/>
      <c r="I25" s="135" t="s">
        <v>26</v>
      </c>
      <c r="J25" s="135"/>
      <c r="K25" s="136" t="s">
        <v>28</v>
      </c>
      <c r="L25" s="136"/>
      <c r="M25" s="136"/>
      <c r="N25" s="138" t="s">
        <v>31</v>
      </c>
      <c r="P25" s="121"/>
      <c r="T25" s="1"/>
      <c r="U25" s="1"/>
    </row>
    <row r="26" spans="1:23" s="9" customFormat="1">
      <c r="A26" s="214"/>
      <c r="B26" s="214"/>
      <c r="C26" s="8" t="s">
        <v>5</v>
      </c>
      <c r="D26" s="193"/>
      <c r="E26" s="193"/>
      <c r="F26" s="1"/>
      <c r="G26" s="169"/>
      <c r="H26" s="137"/>
      <c r="I26" s="134" t="s">
        <v>27</v>
      </c>
      <c r="J26" s="134"/>
      <c r="K26" s="137"/>
      <c r="L26" s="137"/>
      <c r="M26" s="137"/>
      <c r="N26" s="139"/>
      <c r="P26" s="121"/>
      <c r="T26" s="1"/>
      <c r="U26" s="1"/>
      <c r="W26" s="1"/>
    </row>
    <row r="27" spans="1:23" ht="29.25" customHeight="1">
      <c r="A27" s="201" t="s">
        <v>22</v>
      </c>
      <c r="B27" s="204">
        <f>B20</f>
        <v>0</v>
      </c>
      <c r="C27" s="207">
        <f>C20</f>
        <v>0</v>
      </c>
      <c r="D27" s="82" t="s">
        <v>2</v>
      </c>
      <c r="E27" s="104">
        <f>E10</f>
        <v>0</v>
      </c>
      <c r="G27" s="49"/>
      <c r="H27" s="130" t="s">
        <v>32</v>
      </c>
      <c r="I27" s="140">
        <f>I20</f>
        <v>0</v>
      </c>
      <c r="J27" s="141"/>
      <c r="K27" s="146" t="s">
        <v>29</v>
      </c>
      <c r="L27" s="146"/>
      <c r="M27" s="146"/>
      <c r="N27" s="107" t="e">
        <f>ROUNDDOWN(F10*L7/W7,0)</f>
        <v>#N/A</v>
      </c>
      <c r="P27" s="5"/>
    </row>
    <row r="28" spans="1:23" ht="29.25" customHeight="1">
      <c r="A28" s="202"/>
      <c r="B28" s="205"/>
      <c r="C28" s="208"/>
      <c r="D28" s="85" t="s">
        <v>3</v>
      </c>
      <c r="E28" s="105" t="e">
        <f>ROUNDDOWN(E11*L6/W7,0)</f>
        <v>#N/A</v>
      </c>
      <c r="G28" s="44"/>
      <c r="H28" s="131"/>
      <c r="I28" s="142"/>
      <c r="J28" s="143"/>
      <c r="K28" s="147" t="s">
        <v>30</v>
      </c>
      <c r="L28" s="147"/>
      <c r="M28" s="147"/>
      <c r="N28" s="108" t="e">
        <f>ROUNDDOWN(F11*L7/W7,0)</f>
        <v>#N/A</v>
      </c>
      <c r="P28" s="5"/>
    </row>
    <row r="29" spans="1:23" ht="23.25" customHeight="1" thickBot="1">
      <c r="A29" s="202"/>
      <c r="B29" s="205"/>
      <c r="C29" s="208"/>
      <c r="D29" s="84" t="s">
        <v>9</v>
      </c>
      <c r="E29" s="106">
        <f>E22</f>
        <v>0</v>
      </c>
      <c r="G29" s="43"/>
      <c r="H29" s="131"/>
      <c r="I29" s="142"/>
      <c r="J29" s="143"/>
      <c r="K29" s="148" t="s">
        <v>9</v>
      </c>
      <c r="L29" s="148"/>
      <c r="M29" s="148"/>
      <c r="N29" s="109">
        <f>N22</f>
        <v>0</v>
      </c>
      <c r="P29" s="87" t="s">
        <v>47</v>
      </c>
    </row>
    <row r="30" spans="1:23" ht="26.25" customHeight="1">
      <c r="A30" s="203"/>
      <c r="B30" s="206"/>
      <c r="C30" s="209"/>
      <c r="D30" s="52" t="s">
        <v>44</v>
      </c>
      <c r="E30" s="89" t="e">
        <f>SUM(E27:E28)-E29</f>
        <v>#N/A</v>
      </c>
      <c r="G30" s="47"/>
      <c r="H30" s="132"/>
      <c r="I30" s="144"/>
      <c r="J30" s="145"/>
      <c r="K30" s="149" t="s">
        <v>45</v>
      </c>
      <c r="L30" s="149"/>
      <c r="M30" s="149"/>
      <c r="N30" s="90" t="e">
        <f>SUM(N27:N28)-N29</f>
        <v>#N/A</v>
      </c>
      <c r="P30" s="102" t="e">
        <f>E30+N30</f>
        <v>#N/A</v>
      </c>
    </row>
    <row r="31" spans="1:23">
      <c r="P31" s="5"/>
    </row>
    <row r="32" spans="1:23" ht="39.75" customHeight="1"/>
    <row r="33" ht="6.75" customHeight="1"/>
  </sheetData>
  <sheetProtection algorithmName="SHA-512" hashValue="jlQPGDuRIqfX/7PioIZRUT8gnhuy9aM2tq+6vI6Agz2qiUWwHh43k+bi+QGT61WOyLXqLKUSAZ/a4nl7vM1MRA==" saltValue="suk74F+9nEamkvQGIlTWVg==" spinCount="100000" sheet="1" selectLockedCells="1"/>
  <mergeCells count="59">
    <mergeCell ref="L7:M7"/>
    <mergeCell ref="B1:N2"/>
    <mergeCell ref="D3:F3"/>
    <mergeCell ref="G3:H3"/>
    <mergeCell ref="D5:E5"/>
    <mergeCell ref="L6:M6"/>
    <mergeCell ref="I10:I11"/>
    <mergeCell ref="J10:K11"/>
    <mergeCell ref="L10:M11"/>
    <mergeCell ref="N10:N11"/>
    <mergeCell ref="J12:K12"/>
    <mergeCell ref="L12:M12"/>
    <mergeCell ref="J13:K13"/>
    <mergeCell ref="L13:M13"/>
    <mergeCell ref="J14:K14"/>
    <mergeCell ref="L14:M14"/>
    <mergeCell ref="J15:K15"/>
    <mergeCell ref="L15:M15"/>
    <mergeCell ref="Q18:Q19"/>
    <mergeCell ref="I19:J19"/>
    <mergeCell ref="A18:A19"/>
    <mergeCell ref="B18:B19"/>
    <mergeCell ref="D18:D19"/>
    <mergeCell ref="E18:E19"/>
    <mergeCell ref="F18:F19"/>
    <mergeCell ref="G18:G19"/>
    <mergeCell ref="H18:H19"/>
    <mergeCell ref="I18:J18"/>
    <mergeCell ref="K18:M19"/>
    <mergeCell ref="N18:N19"/>
    <mergeCell ref="P18:P19"/>
    <mergeCell ref="H25:H26"/>
    <mergeCell ref="K28:M28"/>
    <mergeCell ref="K29:M29"/>
    <mergeCell ref="A20:A23"/>
    <mergeCell ref="B20:B23"/>
    <mergeCell ref="C20:C23"/>
    <mergeCell ref="H20:H23"/>
    <mergeCell ref="I20:J23"/>
    <mergeCell ref="K20:M20"/>
    <mergeCell ref="K21:M21"/>
    <mergeCell ref="K22:M22"/>
    <mergeCell ref="K23:M23"/>
    <mergeCell ref="A25:A26"/>
    <mergeCell ref="B25:B26"/>
    <mergeCell ref="D25:D26"/>
    <mergeCell ref="E25:E26"/>
    <mergeCell ref="G25:G26"/>
    <mergeCell ref="A27:A30"/>
    <mergeCell ref="B27:B30"/>
    <mergeCell ref="C27:C30"/>
    <mergeCell ref="H27:H30"/>
    <mergeCell ref="I27:J30"/>
    <mergeCell ref="K30:M30"/>
    <mergeCell ref="I25:J25"/>
    <mergeCell ref="K25:M26"/>
    <mergeCell ref="N25:N26"/>
    <mergeCell ref="I26:J26"/>
    <mergeCell ref="K27:M27"/>
  </mergeCells>
  <phoneticPr fontId="28"/>
  <dataValidations count="2">
    <dataValidation type="custom" allowBlank="1" showInputMessage="1" showErrorMessage="1" error="変更後施設の補助対象期間開始日以前の日付を入力ください。" sqref="I6" xr:uid="{00000000-0002-0000-0300-000000000000}">
      <formula1>F7&gt;I6</formula1>
    </dataValidation>
    <dataValidation type="custom" allowBlank="1" showInputMessage="1" showErrorMessage="1" error="変更前施設の補助対象期間終了日以降の日付を入力ください。" sqref="F7" xr:uid="{00000000-0002-0000-0300-000001000000}">
      <formula1>F7&gt;I6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Y33"/>
  <sheetViews>
    <sheetView view="pageBreakPreview" zoomScale="77" zoomScaleNormal="100" zoomScaleSheetLayoutView="77" workbookViewId="0">
      <selection activeCell="D3" sqref="D3:F3"/>
    </sheetView>
  </sheetViews>
  <sheetFormatPr defaultRowHeight="13.5"/>
  <cols>
    <col min="1" max="1" width="12.375" style="5" customWidth="1"/>
    <col min="2" max="2" width="15.25" style="1" customWidth="1"/>
    <col min="3" max="3" width="21.375" style="2" customWidth="1"/>
    <col min="4" max="4" width="25.25" style="1" bestFit="1" customWidth="1"/>
    <col min="5" max="6" width="14.375" style="1" bestFit="1" customWidth="1"/>
    <col min="7" max="7" width="5.875" style="1" customWidth="1"/>
    <col min="8" max="8" width="12.5" style="1" customWidth="1"/>
    <col min="9" max="9" width="12.5" style="9" customWidth="1"/>
    <col min="10" max="10" width="7" style="1" customWidth="1"/>
    <col min="11" max="11" width="10" style="1" customWidth="1"/>
    <col min="12" max="12" width="6.25" style="1" customWidth="1"/>
    <col min="13" max="13" width="11.625" style="1" customWidth="1"/>
    <col min="14" max="14" width="12.125" style="1" customWidth="1"/>
    <col min="15" max="15" width="7.75" style="1" customWidth="1"/>
    <col min="16" max="16" width="19.625" style="1" bestFit="1" customWidth="1"/>
    <col min="17" max="17" width="9.875" style="1" customWidth="1"/>
    <col min="18" max="18" width="6" style="1" bestFit="1" customWidth="1"/>
    <col min="19" max="19" width="3.625" style="1" customWidth="1"/>
    <col min="20" max="20" width="9" style="1"/>
    <col min="21" max="21" width="5.625" style="1" bestFit="1" customWidth="1"/>
    <col min="22" max="22" width="3.875" style="1" customWidth="1"/>
    <col min="23" max="23" width="9" style="1" customWidth="1"/>
    <col min="24" max="16384" width="9" style="1"/>
  </cols>
  <sheetData>
    <row r="1" spans="1:25" ht="36" customHeight="1">
      <c r="A1" s="17"/>
      <c r="B1" s="155" t="s">
        <v>50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5" ht="24" customHeight="1">
      <c r="A2" s="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5" ht="34.5" customHeight="1">
      <c r="A3" s="26"/>
      <c r="B3" s="112"/>
      <c r="C3" s="103" t="s">
        <v>48</v>
      </c>
      <c r="D3" s="153"/>
      <c r="E3" s="153"/>
      <c r="F3" s="153"/>
      <c r="G3" s="154" t="s">
        <v>49</v>
      </c>
      <c r="H3" s="154"/>
      <c r="I3" s="111"/>
      <c r="J3" s="111"/>
      <c r="K3" s="110"/>
      <c r="L3" s="110"/>
      <c r="M3" s="110"/>
      <c r="N3" s="110"/>
    </row>
    <row r="4" spans="1:25" ht="17.25" customHeight="1">
      <c r="A4" s="30"/>
      <c r="B4" s="30"/>
      <c r="C4" s="30"/>
      <c r="D4" s="30"/>
      <c r="E4" s="30"/>
      <c r="F4" s="30"/>
      <c r="G4" s="30"/>
      <c r="H4" s="30"/>
      <c r="I4" s="22"/>
      <c r="J4" s="110"/>
      <c r="K4" s="110"/>
    </row>
    <row r="5" spans="1:25" ht="26.25" customHeight="1" thickBot="1">
      <c r="D5" s="164"/>
      <c r="E5" s="165"/>
      <c r="F5" s="35"/>
      <c r="G5" s="35"/>
      <c r="H5" s="35"/>
      <c r="J5" s="54"/>
      <c r="K5" s="55"/>
      <c r="O5" s="38"/>
      <c r="P5" s="38"/>
      <c r="Q5" s="38"/>
      <c r="T5" s="39">
        <v>4</v>
      </c>
      <c r="U5" s="40">
        <v>30</v>
      </c>
      <c r="W5" s="39">
        <f>H6</f>
        <v>0</v>
      </c>
    </row>
    <row r="6" spans="1:25" ht="26.25" customHeight="1" thickBot="1">
      <c r="D6" s="48" t="s">
        <v>36</v>
      </c>
      <c r="E6" s="92"/>
      <c r="F6" s="93"/>
      <c r="G6" s="37" t="s">
        <v>11</v>
      </c>
      <c r="H6" s="64">
        <f>E6</f>
        <v>0</v>
      </c>
      <c r="I6" s="94"/>
      <c r="J6" s="54"/>
      <c r="K6" s="36" t="s">
        <v>12</v>
      </c>
      <c r="L6" s="170">
        <f>DATEDIF(F6,I6,"d")+1</f>
        <v>1</v>
      </c>
      <c r="M6" s="171"/>
      <c r="T6" s="39">
        <v>5</v>
      </c>
      <c r="U6" s="40">
        <v>31</v>
      </c>
      <c r="W6" s="40" t="s">
        <v>13</v>
      </c>
    </row>
    <row r="7" spans="1:25" ht="26.25" customHeight="1" thickBot="1">
      <c r="D7" s="48" t="s">
        <v>37</v>
      </c>
      <c r="E7" s="81">
        <f>E6</f>
        <v>0</v>
      </c>
      <c r="F7" s="93"/>
      <c r="G7" s="37" t="s">
        <v>11</v>
      </c>
      <c r="H7" s="64">
        <f>E7</f>
        <v>0</v>
      </c>
      <c r="I7" s="94"/>
      <c r="J7" s="54"/>
      <c r="K7" s="36" t="s">
        <v>12</v>
      </c>
      <c r="L7" s="170">
        <f>DATEDIF(F7,I7,"d")+1</f>
        <v>1</v>
      </c>
      <c r="M7" s="171"/>
      <c r="T7" s="39">
        <v>6</v>
      </c>
      <c r="U7" s="40">
        <v>30</v>
      </c>
      <c r="W7" s="42" t="e">
        <f>VLOOKUP(W5,T5:U16,2,FALSE)</f>
        <v>#N/A</v>
      </c>
    </row>
    <row r="8" spans="1:25" ht="26.25" customHeight="1">
      <c r="D8" s="67"/>
      <c r="E8" s="62"/>
      <c r="F8" s="63"/>
      <c r="G8" s="35"/>
      <c r="H8" s="35"/>
      <c r="J8" s="54"/>
      <c r="K8" s="55"/>
      <c r="T8" s="39">
        <v>7</v>
      </c>
      <c r="U8" s="40">
        <v>31</v>
      </c>
    </row>
    <row r="9" spans="1:25" ht="30.75" customHeight="1" thickBot="1">
      <c r="D9" s="76" t="s">
        <v>23</v>
      </c>
      <c r="E9" s="77" t="s">
        <v>40</v>
      </c>
      <c r="F9" s="78" t="s">
        <v>41</v>
      </c>
      <c r="G9" s="65"/>
      <c r="H9" s="18"/>
      <c r="I9" s="56" t="s">
        <v>15</v>
      </c>
      <c r="J9" s="57"/>
      <c r="K9" s="58">
        <f>E6</f>
        <v>0</v>
      </c>
      <c r="L9" s="57" t="s">
        <v>16</v>
      </c>
      <c r="M9" s="57"/>
      <c r="N9" s="31"/>
      <c r="O9" s="31"/>
      <c r="P9" s="31"/>
      <c r="Q9" s="31"/>
      <c r="T9" s="39">
        <v>8</v>
      </c>
      <c r="U9" s="40">
        <v>31</v>
      </c>
    </row>
    <row r="10" spans="1:25" ht="29.25" customHeight="1">
      <c r="D10" s="123" t="s">
        <v>2</v>
      </c>
      <c r="E10" s="95"/>
      <c r="F10" s="95"/>
      <c r="G10" s="66"/>
      <c r="H10" s="18"/>
      <c r="I10" s="166" t="s">
        <v>1</v>
      </c>
      <c r="J10" s="176" t="s">
        <v>7</v>
      </c>
      <c r="K10" s="177"/>
      <c r="L10" s="172" t="s">
        <v>8</v>
      </c>
      <c r="M10" s="173"/>
      <c r="N10" s="168"/>
      <c r="T10" s="39">
        <v>9</v>
      </c>
      <c r="U10" s="40">
        <v>30</v>
      </c>
    </row>
    <row r="11" spans="1:25" ht="29.25" customHeight="1">
      <c r="D11" s="122" t="s">
        <v>3</v>
      </c>
      <c r="E11" s="91"/>
      <c r="F11" s="91"/>
      <c r="G11" s="66"/>
      <c r="H11" s="18"/>
      <c r="I11" s="167"/>
      <c r="J11" s="178"/>
      <c r="K11" s="179"/>
      <c r="L11" s="174"/>
      <c r="M11" s="175"/>
      <c r="N11" s="169"/>
      <c r="T11" s="39">
        <v>10</v>
      </c>
      <c r="U11" s="40">
        <v>31</v>
      </c>
      <c r="Y11" s="41"/>
    </row>
    <row r="12" spans="1:25" ht="22.5" customHeight="1">
      <c r="F12" s="124"/>
      <c r="G12" s="18"/>
      <c r="H12" s="18"/>
      <c r="I12" s="23" t="s">
        <v>2</v>
      </c>
      <c r="J12" s="188">
        <f>IF($E$13="転居",IF($P$23&lt;$P$30,E20+N20,E27+N27),IF(E10=F10,E10,IF($P$23&lt;$P$30,E20+N20,E27+N27)))</f>
        <v>0</v>
      </c>
      <c r="K12" s="189"/>
      <c r="L12" s="184" t="s">
        <v>25</v>
      </c>
      <c r="M12" s="185"/>
      <c r="N12" s="45"/>
      <c r="T12" s="39">
        <v>11</v>
      </c>
      <c r="U12" s="40">
        <v>30</v>
      </c>
    </row>
    <row r="13" spans="1:25" ht="25.5" customHeight="1">
      <c r="D13" s="113"/>
      <c r="E13" s="114"/>
      <c r="F13" s="114"/>
      <c r="H13" s="18"/>
      <c r="I13" s="25" t="s">
        <v>3</v>
      </c>
      <c r="J13" s="188">
        <f>IF($E$13="転居",IF($P$23&lt;$P$30,E21+N21,E28+N28),IF(E11=F11,E11,IF($P$23&lt;$P$30,E21+N21,E28+N28)))</f>
        <v>0</v>
      </c>
      <c r="K13" s="189"/>
      <c r="L13" s="182">
        <f>IF(J15&gt;=82000,82000,J15)</f>
        <v>0</v>
      </c>
      <c r="M13" s="183"/>
      <c r="N13" s="45"/>
      <c r="T13" s="59">
        <v>12</v>
      </c>
      <c r="U13" s="40">
        <v>31</v>
      </c>
    </row>
    <row r="14" spans="1:25" ht="25.5" customHeight="1" thickBot="1">
      <c r="A14" s="7"/>
      <c r="D14" s="113"/>
      <c r="E14" s="114"/>
      <c r="F14" s="114"/>
      <c r="H14" s="4"/>
      <c r="I14" s="23" t="s">
        <v>10</v>
      </c>
      <c r="J14" s="190">
        <f>E22+N22</f>
        <v>0</v>
      </c>
      <c r="K14" s="191"/>
      <c r="L14" s="180" t="s">
        <v>14</v>
      </c>
      <c r="M14" s="181"/>
      <c r="N14" s="10"/>
      <c r="T14" s="39">
        <v>1</v>
      </c>
      <c r="U14" s="40">
        <v>31</v>
      </c>
    </row>
    <row r="15" spans="1:25" ht="25.5" customHeight="1" thickBot="1">
      <c r="A15" s="7"/>
      <c r="D15" s="2"/>
      <c r="E15" s="2"/>
      <c r="F15" s="124"/>
      <c r="H15" s="4"/>
      <c r="I15" s="24" t="s">
        <v>6</v>
      </c>
      <c r="J15" s="186">
        <f>J12+J13-J14</f>
        <v>0</v>
      </c>
      <c r="K15" s="187"/>
      <c r="L15" s="194">
        <f>ROUNDDOWN(L13*3/4,-3)</f>
        <v>0</v>
      </c>
      <c r="M15" s="195"/>
      <c r="N15" s="10"/>
      <c r="T15" s="39">
        <v>2</v>
      </c>
      <c r="U15" s="40">
        <v>28</v>
      </c>
    </row>
    <row r="16" spans="1:25" ht="41.25" customHeight="1">
      <c r="A16" s="7"/>
      <c r="D16" s="2"/>
      <c r="E16" s="2"/>
      <c r="F16" s="124"/>
      <c r="H16" s="4"/>
      <c r="I16" s="125"/>
      <c r="J16" s="68"/>
      <c r="K16" s="68"/>
      <c r="L16" s="47"/>
      <c r="M16" s="47"/>
      <c r="N16" s="10"/>
      <c r="T16" s="39">
        <v>3</v>
      </c>
      <c r="U16" s="40">
        <v>31</v>
      </c>
    </row>
    <row r="17" spans="1:23" ht="35.25" customHeight="1">
      <c r="A17" s="70" t="s">
        <v>24</v>
      </c>
      <c r="B17" s="71">
        <f>K9</f>
        <v>0</v>
      </c>
      <c r="C17" s="72" t="s">
        <v>38</v>
      </c>
      <c r="E17" s="53"/>
      <c r="H17" s="73" t="s">
        <v>24</v>
      </c>
      <c r="I17" s="74">
        <f>K9</f>
        <v>0</v>
      </c>
      <c r="J17" s="75" t="s">
        <v>39</v>
      </c>
      <c r="L17" s="9"/>
      <c r="M17" s="9"/>
      <c r="W17" s="9"/>
    </row>
    <row r="18" spans="1:23" s="9" customFormat="1" ht="17.25" customHeight="1" thickBot="1">
      <c r="A18" s="193"/>
      <c r="B18" s="193" t="s">
        <v>4</v>
      </c>
      <c r="C18" s="126" t="s">
        <v>0</v>
      </c>
      <c r="D18" s="193" t="s">
        <v>1</v>
      </c>
      <c r="E18" s="196" t="s">
        <v>19</v>
      </c>
      <c r="F18" s="199"/>
      <c r="G18" s="168"/>
      <c r="H18" s="197"/>
      <c r="I18" s="150" t="s">
        <v>33</v>
      </c>
      <c r="J18" s="151"/>
      <c r="K18" s="133" t="s">
        <v>1</v>
      </c>
      <c r="L18" s="133"/>
      <c r="M18" s="133"/>
      <c r="N18" s="133" t="s">
        <v>34</v>
      </c>
      <c r="P18" s="127"/>
      <c r="Q18" s="127"/>
      <c r="T18" s="1" t="s">
        <v>18</v>
      </c>
      <c r="U18" s="1"/>
    </row>
    <row r="19" spans="1:23" s="9" customFormat="1" ht="14.25" thickBot="1">
      <c r="A19" s="193"/>
      <c r="B19" s="193"/>
      <c r="C19" s="34" t="s">
        <v>5</v>
      </c>
      <c r="D19" s="193"/>
      <c r="E19" s="193"/>
      <c r="F19" s="200"/>
      <c r="G19" s="169"/>
      <c r="H19" s="198"/>
      <c r="I19" s="152" t="s">
        <v>27</v>
      </c>
      <c r="J19" s="152"/>
      <c r="K19" s="134"/>
      <c r="L19" s="134"/>
      <c r="M19" s="134"/>
      <c r="N19" s="134"/>
      <c r="P19" s="127"/>
      <c r="Q19" s="127"/>
      <c r="T19" s="46" t="e">
        <f>MIN($E$30+$N$30,$E$23+$N$23)</f>
        <v>#N/A</v>
      </c>
      <c r="U19" s="1"/>
      <c r="W19" s="1"/>
    </row>
    <row r="20" spans="1:23" ht="29.25" customHeight="1">
      <c r="A20" s="201" t="s">
        <v>21</v>
      </c>
      <c r="B20" s="210"/>
      <c r="C20" s="212"/>
      <c r="D20" s="82" t="s">
        <v>2</v>
      </c>
      <c r="E20" s="96"/>
      <c r="F20" s="50"/>
      <c r="G20" s="49"/>
      <c r="H20" s="128" t="s">
        <v>35</v>
      </c>
      <c r="I20" s="157"/>
      <c r="J20" s="158"/>
      <c r="K20" s="163" t="s">
        <v>2</v>
      </c>
      <c r="L20" s="163"/>
      <c r="M20" s="163"/>
      <c r="N20" s="99"/>
      <c r="P20" s="5"/>
    </row>
    <row r="21" spans="1:23" ht="29.25" customHeight="1">
      <c r="A21" s="202"/>
      <c r="B21" s="211"/>
      <c r="C21" s="213"/>
      <c r="D21" s="83" t="s">
        <v>17</v>
      </c>
      <c r="E21" s="97"/>
      <c r="F21" s="50"/>
      <c r="G21" s="44"/>
      <c r="H21" s="128"/>
      <c r="I21" s="159"/>
      <c r="J21" s="160"/>
      <c r="K21" s="147" t="s">
        <v>30</v>
      </c>
      <c r="L21" s="147"/>
      <c r="M21" s="147"/>
      <c r="N21" s="97"/>
      <c r="P21" s="5"/>
      <c r="T21" s="11"/>
      <c r="U21" s="11"/>
    </row>
    <row r="22" spans="1:23" ht="32.25" customHeight="1" thickBot="1">
      <c r="A22" s="202"/>
      <c r="B22" s="211"/>
      <c r="C22" s="213"/>
      <c r="D22" s="84" t="s">
        <v>9</v>
      </c>
      <c r="E22" s="98"/>
      <c r="F22" s="51"/>
      <c r="G22" s="43"/>
      <c r="H22" s="128"/>
      <c r="I22" s="159"/>
      <c r="J22" s="160"/>
      <c r="K22" s="148" t="s">
        <v>9</v>
      </c>
      <c r="L22" s="148"/>
      <c r="M22" s="148"/>
      <c r="N22" s="100"/>
      <c r="P22" s="86" t="s">
        <v>46</v>
      </c>
      <c r="T22" s="9"/>
      <c r="U22" s="9"/>
    </row>
    <row r="23" spans="1:23" ht="26.25" customHeight="1">
      <c r="A23" s="203"/>
      <c r="B23" s="211"/>
      <c r="C23" s="213"/>
      <c r="D23" s="12" t="s">
        <v>42</v>
      </c>
      <c r="E23" s="89">
        <f>SUM(E20:E21)-E22</f>
        <v>0</v>
      </c>
      <c r="F23" s="50"/>
      <c r="G23" s="47"/>
      <c r="H23" s="129"/>
      <c r="I23" s="161"/>
      <c r="J23" s="162"/>
      <c r="K23" s="149" t="s">
        <v>43</v>
      </c>
      <c r="L23" s="149"/>
      <c r="M23" s="149"/>
      <c r="N23" s="90">
        <f>SUM(N20:N21)-N22</f>
        <v>0</v>
      </c>
      <c r="P23" s="101">
        <f>E23+N23</f>
        <v>0</v>
      </c>
      <c r="T23" s="9"/>
      <c r="U23" s="9"/>
      <c r="W23" s="11"/>
    </row>
    <row r="24" spans="1:23" s="11" customFormat="1" ht="48.75" customHeight="1">
      <c r="A24" s="13"/>
      <c r="B24" s="14"/>
      <c r="C24" s="15"/>
      <c r="D24" s="13"/>
      <c r="E24" s="16"/>
      <c r="F24" s="47"/>
      <c r="G24" s="47"/>
      <c r="H24" s="10"/>
      <c r="I24" s="9"/>
      <c r="J24" s="9"/>
      <c r="K24" s="9"/>
      <c r="L24" s="9"/>
      <c r="M24" s="9"/>
      <c r="N24" s="88"/>
      <c r="P24" s="3"/>
      <c r="T24" s="1"/>
      <c r="U24" s="1"/>
      <c r="W24" s="9"/>
    </row>
    <row r="25" spans="1:23" s="9" customFormat="1" ht="13.5" customHeight="1">
      <c r="A25" s="193"/>
      <c r="B25" s="193" t="s">
        <v>4</v>
      </c>
      <c r="C25" s="126" t="s">
        <v>0</v>
      </c>
      <c r="D25" s="193" t="s">
        <v>1</v>
      </c>
      <c r="E25" s="196" t="s">
        <v>20</v>
      </c>
      <c r="F25" s="1"/>
      <c r="G25" s="168"/>
      <c r="H25" s="192"/>
      <c r="I25" s="135" t="s">
        <v>26</v>
      </c>
      <c r="J25" s="135"/>
      <c r="K25" s="136" t="s">
        <v>28</v>
      </c>
      <c r="L25" s="136"/>
      <c r="M25" s="136"/>
      <c r="N25" s="138" t="s">
        <v>31</v>
      </c>
      <c r="P25" s="121"/>
      <c r="T25" s="1"/>
      <c r="U25" s="1"/>
    </row>
    <row r="26" spans="1:23" s="9" customFormat="1">
      <c r="A26" s="214"/>
      <c r="B26" s="214"/>
      <c r="C26" s="8" t="s">
        <v>5</v>
      </c>
      <c r="D26" s="193"/>
      <c r="E26" s="193"/>
      <c r="F26" s="1"/>
      <c r="G26" s="169"/>
      <c r="H26" s="137"/>
      <c r="I26" s="134" t="s">
        <v>27</v>
      </c>
      <c r="J26" s="134"/>
      <c r="K26" s="137"/>
      <c r="L26" s="137"/>
      <c r="M26" s="137"/>
      <c r="N26" s="139"/>
      <c r="P26" s="121"/>
      <c r="T26" s="1"/>
      <c r="U26" s="1"/>
      <c r="W26" s="1"/>
    </row>
    <row r="27" spans="1:23" ht="29.25" customHeight="1">
      <c r="A27" s="201" t="s">
        <v>22</v>
      </c>
      <c r="B27" s="204">
        <f>B20</f>
        <v>0</v>
      </c>
      <c r="C27" s="207">
        <f>C20</f>
        <v>0</v>
      </c>
      <c r="D27" s="82" t="s">
        <v>2</v>
      </c>
      <c r="E27" s="104">
        <f>E20</f>
        <v>0</v>
      </c>
      <c r="G27" s="49"/>
      <c r="H27" s="130" t="s">
        <v>32</v>
      </c>
      <c r="I27" s="140">
        <f>I20</f>
        <v>0</v>
      </c>
      <c r="J27" s="141"/>
      <c r="K27" s="146" t="s">
        <v>29</v>
      </c>
      <c r="L27" s="146"/>
      <c r="M27" s="146"/>
      <c r="N27" s="107" t="e">
        <f>ROUNDDOWN(F10*L7/W7,0)</f>
        <v>#N/A</v>
      </c>
      <c r="P27" s="5"/>
    </row>
    <row r="28" spans="1:23" ht="29.25" customHeight="1">
      <c r="A28" s="202"/>
      <c r="B28" s="205"/>
      <c r="C28" s="208"/>
      <c r="D28" s="85" t="s">
        <v>3</v>
      </c>
      <c r="E28" s="104">
        <f>E21</f>
        <v>0</v>
      </c>
      <c r="G28" s="44"/>
      <c r="H28" s="131"/>
      <c r="I28" s="142"/>
      <c r="J28" s="143"/>
      <c r="K28" s="147" t="s">
        <v>30</v>
      </c>
      <c r="L28" s="147"/>
      <c r="M28" s="147"/>
      <c r="N28" s="108" t="e">
        <f>ROUNDDOWN(F11*L7/W7,0)</f>
        <v>#N/A</v>
      </c>
      <c r="P28" s="5"/>
    </row>
    <row r="29" spans="1:23" ht="23.25" customHeight="1" thickBot="1">
      <c r="A29" s="202"/>
      <c r="B29" s="205"/>
      <c r="C29" s="208"/>
      <c r="D29" s="84" t="s">
        <v>9</v>
      </c>
      <c r="E29" s="106">
        <f>E22</f>
        <v>0</v>
      </c>
      <c r="G29" s="43"/>
      <c r="H29" s="131"/>
      <c r="I29" s="142"/>
      <c r="J29" s="143"/>
      <c r="K29" s="148" t="s">
        <v>9</v>
      </c>
      <c r="L29" s="148"/>
      <c r="M29" s="148"/>
      <c r="N29" s="109">
        <f>N22</f>
        <v>0</v>
      </c>
      <c r="P29" s="87" t="s">
        <v>47</v>
      </c>
    </row>
    <row r="30" spans="1:23" ht="26.25" customHeight="1">
      <c r="A30" s="203"/>
      <c r="B30" s="206"/>
      <c r="C30" s="209"/>
      <c r="D30" s="52" t="s">
        <v>44</v>
      </c>
      <c r="E30" s="89">
        <f>SUM(E27:E28)-E29</f>
        <v>0</v>
      </c>
      <c r="G30" s="47"/>
      <c r="H30" s="132"/>
      <c r="I30" s="144"/>
      <c r="J30" s="145"/>
      <c r="K30" s="149" t="s">
        <v>45</v>
      </c>
      <c r="L30" s="149"/>
      <c r="M30" s="149"/>
      <c r="N30" s="90" t="e">
        <f>SUM(N27:N28)-N29</f>
        <v>#N/A</v>
      </c>
      <c r="P30" s="102" t="e">
        <f>E30+N30</f>
        <v>#N/A</v>
      </c>
    </row>
    <row r="31" spans="1:23">
      <c r="P31" s="5"/>
    </row>
    <row r="32" spans="1:23" ht="39.75" customHeight="1"/>
    <row r="33" ht="6.75" customHeight="1"/>
  </sheetData>
  <sheetProtection algorithmName="SHA-512" hashValue="qSzHYNkaBqGR8ldJx8vZCiWgNuqNoRRbNTQXzfMxE9tVYG+vGnpAbYD5UCY+sLSf4lhV5Ci/rFtxzgMWvG4zCA==" saltValue="C4CT+kEqnv6UraxViaL79A==" spinCount="100000" sheet="1" selectLockedCells="1"/>
  <mergeCells count="59">
    <mergeCell ref="L7:M7"/>
    <mergeCell ref="B1:N2"/>
    <mergeCell ref="D3:F3"/>
    <mergeCell ref="G3:H3"/>
    <mergeCell ref="D5:E5"/>
    <mergeCell ref="L6:M6"/>
    <mergeCell ref="I10:I11"/>
    <mergeCell ref="J10:K11"/>
    <mergeCell ref="L10:M11"/>
    <mergeCell ref="N10:N11"/>
    <mergeCell ref="J12:K12"/>
    <mergeCell ref="L12:M12"/>
    <mergeCell ref="J13:K13"/>
    <mergeCell ref="L13:M13"/>
    <mergeCell ref="J14:K14"/>
    <mergeCell ref="L14:M14"/>
    <mergeCell ref="J15:K15"/>
    <mergeCell ref="L15:M15"/>
    <mergeCell ref="Q18:Q19"/>
    <mergeCell ref="I19:J19"/>
    <mergeCell ref="A18:A19"/>
    <mergeCell ref="B18:B19"/>
    <mergeCell ref="D18:D19"/>
    <mergeCell ref="E18:E19"/>
    <mergeCell ref="F18:F19"/>
    <mergeCell ref="G18:G19"/>
    <mergeCell ref="H18:H19"/>
    <mergeCell ref="I18:J18"/>
    <mergeCell ref="K18:M19"/>
    <mergeCell ref="N18:N19"/>
    <mergeCell ref="P18:P19"/>
    <mergeCell ref="H25:H26"/>
    <mergeCell ref="K28:M28"/>
    <mergeCell ref="K29:M29"/>
    <mergeCell ref="A20:A23"/>
    <mergeCell ref="B20:B23"/>
    <mergeCell ref="C20:C23"/>
    <mergeCell ref="H20:H23"/>
    <mergeCell ref="I20:J23"/>
    <mergeCell ref="K20:M20"/>
    <mergeCell ref="K21:M21"/>
    <mergeCell ref="K22:M22"/>
    <mergeCell ref="K23:M23"/>
    <mergeCell ref="A25:A26"/>
    <mergeCell ref="B25:B26"/>
    <mergeCell ref="D25:D26"/>
    <mergeCell ref="E25:E26"/>
    <mergeCell ref="G25:G26"/>
    <mergeCell ref="A27:A30"/>
    <mergeCell ref="B27:B30"/>
    <mergeCell ref="C27:C30"/>
    <mergeCell ref="H27:H30"/>
    <mergeCell ref="I27:J30"/>
    <mergeCell ref="K30:M30"/>
    <mergeCell ref="I25:J25"/>
    <mergeCell ref="K25:M26"/>
    <mergeCell ref="N25:N26"/>
    <mergeCell ref="I26:J26"/>
    <mergeCell ref="K27:M27"/>
  </mergeCells>
  <phoneticPr fontId="28"/>
  <dataValidations count="2">
    <dataValidation type="custom" allowBlank="1" showInputMessage="1" showErrorMessage="1" error="変更後施設の補助対象期間開始日以前の日付を入力ください。" sqref="I6" xr:uid="{00000000-0002-0000-0400-000000000000}">
      <formula1>F7&gt;I6</formula1>
    </dataValidation>
    <dataValidation type="custom" allowBlank="1" showInputMessage="1" showErrorMessage="1" error="変更前施設の補助対象期間終了日以降の日付を入力ください。" sqref="F7" xr:uid="{00000000-0002-0000-0400-000001000000}">
      <formula1>F7&gt;I6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日割り計算比較表</vt:lpstr>
      <vt:lpstr>新居賃料のみフリーレント用</vt:lpstr>
      <vt:lpstr>新居賃料共益費共にフリーレント用</vt:lpstr>
      <vt:lpstr>旧居賃料のみフリーレント用</vt:lpstr>
      <vt:lpstr>旧居賃料共益費共にフリーレント用</vt:lpstr>
      <vt:lpstr>旧居賃料のみフリーレント用!Print_Area</vt:lpstr>
      <vt:lpstr>旧居賃料共益費共にフリーレント用!Print_Area</vt:lpstr>
      <vt:lpstr>新居賃料のみフリーレント用!Print_Area</vt:lpstr>
      <vt:lpstr>新居賃料共益費共にフリーレント用!Print_Area</vt:lpstr>
      <vt:lpstr>日割り計算比較表!Print_Area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中島 亜紀乃</cp:lastModifiedBy>
  <cp:lastPrinted>2018-12-06T01:29:43Z</cp:lastPrinted>
  <dcterms:created xsi:type="dcterms:W3CDTF">2013-10-17T05:46:56Z</dcterms:created>
  <dcterms:modified xsi:type="dcterms:W3CDTF">2025-03-26T00:13:34Z</dcterms:modified>
</cp:coreProperties>
</file>