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R2積算表\"/>
    </mc:Choice>
  </mc:AlternateContent>
  <workbookProtection workbookPassword="9207" lockStructure="1"/>
  <bookViews>
    <workbookView xWindow="0" yWindow="0" windowWidth="20490" windowHeight="6960"/>
  </bookViews>
  <sheets>
    <sheet name="積算表" sheetId="2" r:id="rId1"/>
    <sheet name="加算区分" sheetId="3" state="hidden" r:id="rId2"/>
    <sheet name="保育単価表（Ａ型）" sheetId="4" state="hidden" r:id="rId3"/>
    <sheet name="保育単価表（Ａ型）②" sheetId="6" state="hidden" r:id="rId4"/>
  </sheets>
  <definedNames>
    <definedName name="_Fill" localSheetId="1" hidden="1">#REF!</definedName>
    <definedName name="_Fill" hidden="1">#REF!</definedName>
    <definedName name="_xlnm._FilterDatabase" localSheetId="2" hidden="1">'保育単価表（Ａ型）'!$B$4:$WXR$22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積算表!$A$1:$AJ$51</definedName>
    <definedName name="_xlnm.Print_Area" localSheetId="2">'保育単価表（Ａ型）'!$A$1:$BK$23</definedName>
    <definedName name="_xlnm.Print_Titles" localSheetId="2">'保育単価表（Ａ型）'!$B:$E,'保育単価表（Ａ型）'!$1:$6</definedName>
    <definedName name="休日人数">積算表!$AO$30:$AP$43</definedName>
    <definedName name="休日保育">'保育単価表（Ａ型）'!$AC$7:$AG$22</definedName>
    <definedName name="単価表">'保育単価表（Ａ型）'!$A$6:$BK$22</definedName>
    <definedName name="定員">積算表!$AS$2:$AT$19</definedName>
    <definedName name="定員Ⅱ">積算表!#REF!</definedName>
    <definedName name="平均勤続年数">加算区分!$B$3:$F$14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9" i="2" l="1"/>
  <c r="AG39" i="2"/>
  <c r="AE39" i="2"/>
  <c r="AC39" i="2"/>
  <c r="AA39" i="2"/>
  <c r="Y39" i="2"/>
  <c r="W39" i="2"/>
  <c r="U39" i="2"/>
  <c r="S39" i="2"/>
  <c r="Q39" i="2"/>
  <c r="O39" i="2"/>
  <c r="AI41" i="2" l="1"/>
  <c r="AG41" i="2"/>
  <c r="AE41" i="2"/>
  <c r="AC41" i="2"/>
  <c r="AA41" i="2"/>
  <c r="Y41" i="2"/>
  <c r="W41" i="2"/>
  <c r="U41" i="2"/>
  <c r="S41" i="2"/>
  <c r="Q41" i="2"/>
  <c r="O41" i="2"/>
  <c r="M41" i="2"/>
  <c r="AI40" i="2" l="1"/>
  <c r="AG40" i="2"/>
  <c r="AE40" i="2"/>
  <c r="AC40" i="2"/>
  <c r="S40" i="2"/>
  <c r="Q40" i="2"/>
  <c r="O40" i="2"/>
  <c r="M40" i="2"/>
  <c r="M39" i="2"/>
  <c r="AP29" i="2"/>
  <c r="AC36" i="2" s="1"/>
  <c r="AE36" i="2" l="1"/>
  <c r="Q36" i="2"/>
  <c r="Y36" i="2"/>
  <c r="AG36" i="2"/>
  <c r="S36" i="2"/>
  <c r="AA36" i="2"/>
  <c r="AI36" i="2"/>
  <c r="M36" i="2"/>
  <c r="W36" i="2"/>
  <c r="O36" i="2"/>
  <c r="U36" i="2"/>
  <c r="AD1" i="2"/>
  <c r="M44" i="2" l="1"/>
  <c r="M45" i="2" s="1"/>
  <c r="M34" i="2" l="1"/>
  <c r="M21" i="2" l="1"/>
  <c r="S21" i="2" l="1"/>
  <c r="V24" i="2" l="1"/>
  <c r="AE16" i="2"/>
  <c r="F14" i="3" l="1"/>
  <c r="F13" i="3"/>
  <c r="F12" i="3"/>
  <c r="F11" i="3"/>
  <c r="F10" i="3"/>
  <c r="F9" i="3"/>
  <c r="F8" i="3"/>
  <c r="F7" i="3"/>
  <c r="F6" i="3"/>
  <c r="F5" i="3"/>
  <c r="F4" i="3"/>
  <c r="F3" i="3"/>
  <c r="AY9" i="2"/>
  <c r="Q34" i="2" l="1"/>
  <c r="S34" i="2"/>
  <c r="O34" i="2"/>
  <c r="Q35" i="2"/>
  <c r="S35" i="2"/>
  <c r="AY8" i="2"/>
  <c r="AY6" i="2"/>
  <c r="AY7" i="2"/>
  <c r="AY4" i="2"/>
  <c r="U40" i="2" l="1"/>
  <c r="Y40" i="2"/>
  <c r="AA40" i="2"/>
  <c r="W40" i="2"/>
  <c r="S37" i="2"/>
  <c r="AA37" i="2"/>
  <c r="AI37" i="2"/>
  <c r="AG34" i="2"/>
  <c r="Y37" i="2"/>
  <c r="AG37" i="2"/>
  <c r="AI34" i="2"/>
  <c r="U37" i="2"/>
  <c r="AC37" i="2"/>
  <c r="O37" i="2"/>
  <c r="AE34" i="2"/>
  <c r="Q37" i="2"/>
  <c r="S38" i="2"/>
  <c r="W37" i="2"/>
  <c r="AE37" i="2"/>
  <c r="M37" i="2"/>
  <c r="M38" i="2" s="1"/>
  <c r="AC34" i="2"/>
  <c r="Y34" i="2"/>
  <c r="W34" i="2"/>
  <c r="U34" i="2"/>
  <c r="AA34" i="2"/>
  <c r="Y35" i="2"/>
  <c r="AA35" i="2"/>
  <c r="AI35" i="2"/>
  <c r="AG35" i="2"/>
  <c r="S42" i="2" l="1"/>
  <c r="S43" i="2" s="1"/>
  <c r="S46" i="2" s="1"/>
  <c r="S47" i="2" s="1"/>
  <c r="M42" i="2"/>
  <c r="M43" i="2" s="1"/>
  <c r="M46" i="2" s="1"/>
  <c r="M47" i="2" s="1"/>
  <c r="AA38" i="2"/>
  <c r="AA42" i="2" s="1"/>
  <c r="AA43" i="2" s="1"/>
  <c r="O38" i="2"/>
  <c r="AI38" i="2"/>
  <c r="Q38" i="2"/>
  <c r="AC38" i="2"/>
  <c r="Y38" i="2"/>
  <c r="Y42" i="2" s="1"/>
  <c r="Y43" i="2" s="1"/>
  <c r="AG38" i="2"/>
  <c r="U38" i="2"/>
  <c r="U42" i="2" s="1"/>
  <c r="U43" i="2" s="1"/>
  <c r="AE38" i="2"/>
  <c r="W38" i="2"/>
  <c r="AG42" i="2" l="1"/>
  <c r="AG43" i="2" s="1"/>
  <c r="AG46" i="2" s="1"/>
  <c r="AG47" i="2" s="1"/>
  <c r="AI42" i="2"/>
  <c r="AI43" i="2" s="1"/>
  <c r="AI46" i="2" s="1"/>
  <c r="AI47" i="2" s="1"/>
  <c r="W42" i="2"/>
  <c r="W43" i="2" s="1"/>
  <c r="W46" i="2" s="1"/>
  <c r="W47" i="2" s="1"/>
  <c r="O42" i="2"/>
  <c r="O43" i="2" s="1"/>
  <c r="O46" i="2" s="1"/>
  <c r="O47" i="2" s="1"/>
  <c r="AE42" i="2"/>
  <c r="AE43" i="2" s="1"/>
  <c r="AE46" i="2" s="1"/>
  <c r="AE47" i="2" s="1"/>
  <c r="AC42" i="2"/>
  <c r="AC43" i="2" s="1"/>
  <c r="AC46" i="2" s="1"/>
  <c r="AC47" i="2" s="1"/>
  <c r="Q42" i="2"/>
  <c r="Q43" i="2" s="1"/>
  <c r="Q46" i="2" s="1"/>
  <c r="Q47" i="2" s="1"/>
  <c r="AA46" i="2"/>
  <c r="AA47" i="2" s="1"/>
  <c r="Y46" i="2"/>
  <c r="Y47" i="2" s="1"/>
  <c r="U46" i="2"/>
  <c r="U47" i="2" s="1"/>
  <c r="M50" i="2" l="1"/>
  <c r="M26" i="2" s="1"/>
  <c r="M49" i="2"/>
  <c r="M51" i="2"/>
  <c r="M27" i="2" s="1"/>
  <c r="M48" i="2" l="1"/>
</calcChain>
</file>

<file path=xl/comments1.xml><?xml version="1.0" encoding="utf-8"?>
<comments xmlns="http://schemas.openxmlformats.org/spreadsheetml/2006/main">
  <authors>
    <author>Administrator</author>
  </authors>
  <commentList>
    <comment ref="AP29" authorId="0" shapeId="0">
      <text>
        <r>
          <rPr>
            <b/>
            <sz val="9"/>
            <color indexed="81"/>
            <rFont val="MS P ゴシック"/>
            <family val="3"/>
            <charset val="128"/>
          </rPr>
          <t>大城:</t>
        </r>
        <r>
          <rPr>
            <sz val="9"/>
            <color indexed="81"/>
            <rFont val="MS P ゴシック"/>
            <family val="3"/>
            <charset val="128"/>
          </rPr>
          <t xml:space="preserve">
=VLOOKUP(K38,休日人数,2,1)
↓
=VLOOKUP(K36,休日人数,2,1)
に修正</t>
        </r>
      </text>
    </comment>
    <comment ref="AL36" authorId="0" shapeId="0">
      <text>
        <r>
          <rPr>
            <b/>
            <sz val="9"/>
            <color indexed="81"/>
            <rFont val="MS P ゴシック"/>
            <family val="3"/>
            <charset val="128"/>
          </rPr>
          <t>大城:</t>
        </r>
        <r>
          <rPr>
            <sz val="9"/>
            <color indexed="81"/>
            <rFont val="MS P ゴシック"/>
            <family val="3"/>
            <charset val="128"/>
          </rPr>
          <t xml:space="preserve">
関数で使用する「名前の管理」で、「休日保育」の検索範囲が、別データ（保育所のエクセル）を参照する形となっていたため、「保育単価表（Ａ型）」</t>
        </r>
      </text>
    </comment>
  </commentList>
</comments>
</file>

<file path=xl/comments2.xml><?xml version="1.0" encoding="utf-8"?>
<comments xmlns="http://schemas.openxmlformats.org/spreadsheetml/2006/main">
  <authors>
    <author>Administrator</author>
  </authors>
  <commentList>
    <comment ref="AC9" authorId="0" shapeId="0">
      <text>
        <r>
          <rPr>
            <b/>
            <sz val="9"/>
            <color indexed="81"/>
            <rFont val="MS P ゴシック"/>
            <family val="3"/>
            <charset val="128"/>
          </rPr>
          <t>Administrator:</t>
        </r>
        <r>
          <rPr>
            <sz val="9"/>
            <color indexed="81"/>
            <rFont val="MS P ゴシック"/>
            <family val="3"/>
            <charset val="128"/>
          </rPr>
          <t xml:space="preserve">
VLOOKUP関数用に入力しました。</t>
        </r>
      </text>
    </comment>
  </commentList>
</comments>
</file>

<file path=xl/sharedStrings.xml><?xml version="1.0" encoding="utf-8"?>
<sst xmlns="http://schemas.openxmlformats.org/spreadsheetml/2006/main" count="390" uniqueCount="248">
  <si>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</si>
  <si>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</si>
  <si>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</si>
  <si>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</si>
  <si>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</si>
  <si>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</si>
  <si>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</si>
  <si>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</si>
  <si>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</si>
  <si>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</si>
  <si>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</si>
  <si>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</si>
  <si>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</si>
  <si>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</si>
  <si>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</si>
  <si>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</si>
  <si>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</si>
  <si>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</si>
  <si>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</si>
  <si>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</si>
  <si>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</si>
  <si>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</si>
  <si>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</si>
  <si>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</si>
  <si>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</si>
  <si>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</si>
  <si>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</si>
  <si>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</si>
  <si>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8"/>
  </si>
  <si>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</si>
  <si>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</si>
  <si>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</si>
  <si>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</si>
  <si>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</si>
  <si>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</si>
  <si>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</si>
  <si>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</si>
  <si>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</si>
  <si>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</si>
  <si>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</si>
  <si>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</si>
  <si>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</si>
  <si>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</si>
  <si>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</si>
  <si>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</si>
  <si>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</si>
  <si>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</si>
  <si>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</si>
  <si>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</si>
  <si>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</si>
  <si>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</si>
  <si>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</si>
  <si>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t>処遇改善等加算Ⅰ</t>
    <phoneticPr fontId="5"/>
  </si>
  <si>
    <t>管理者設置加算</t>
    <rPh sb="0" eb="3">
      <t>カンリシャ</t>
    </rPh>
    <rPh sb="3" eb="5">
      <t>セッチ</t>
    </rPh>
    <rPh sb="5" eb="7">
      <t>カサン</t>
    </rPh>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</si>
  <si>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</si>
  <si>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</si>
  <si>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</si>
  <si>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</si>
  <si>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</si>
  <si>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連携施設を設定しない場合</t>
    <phoneticPr fontId="5"/>
  </si>
  <si>
    <t>食事の搬入について自園調理又は連携施設等からの搬入以外の方法による場合</t>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</si>
  <si>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</si>
  <si>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</si>
  <si>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</si>
  <si>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</si>
  <si>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</si>
  <si>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</si>
  <si>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</si>
  <si>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</si>
  <si>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処遇改善
等加算Ⅰ</t>
    <phoneticPr fontId="5"/>
  </si>
  <si>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</si>
  <si>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</si>
  <si>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</si>
  <si>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</si>
  <si>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</si>
  <si>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</si>
  <si>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①</t>
    <phoneticPr fontId="5"/>
  </si>
  <si>
    <t>②</t>
    <phoneticPr fontId="5"/>
  </si>
  <si>
    <t>③</t>
    <phoneticPr fontId="5"/>
  </si>
  <si>
    <t>④</t>
    <phoneticPr fontId="5"/>
  </si>
  <si>
    <t>⑥</t>
    <phoneticPr fontId="5"/>
  </si>
  <si>
    <t>⑥</t>
    <phoneticPr fontId="5"/>
  </si>
  <si>
    <t>⑦</t>
    <phoneticPr fontId="5"/>
  </si>
  <si>
    <t>⑦</t>
    <phoneticPr fontId="5"/>
  </si>
  <si>
    <t>⑧</t>
    <phoneticPr fontId="5"/>
  </si>
  <si>
    <t>⑩</t>
    <phoneticPr fontId="5"/>
  </si>
  <si>
    <t>⑪</t>
    <phoneticPr fontId="5"/>
  </si>
  <si>
    <t>⑫</t>
    <phoneticPr fontId="5"/>
  </si>
  <si>
    <t>⑬</t>
    <phoneticPr fontId="5"/>
  </si>
  <si>
    <t>⑭</t>
    <phoneticPr fontId="5"/>
  </si>
  <si>
    <t>⑮</t>
    <phoneticPr fontId="5"/>
  </si>
  <si>
    <t>⑯</t>
    <phoneticPr fontId="5"/>
  </si>
  <si>
    <t>⑱</t>
    <phoneticPr fontId="5"/>
  </si>
  <si>
    <t xml:space="preserve"> 6人
　から
12人
　まで</t>
    <rPh sb="2" eb="3">
      <t>ニン</t>
    </rPh>
    <rPh sb="10" eb="11">
      <t>ニン</t>
    </rPh>
    <phoneticPr fontId="8"/>
  </si>
  <si>
    <t>3号</t>
    <rPh sb="1" eb="2">
      <t>ゴウ</t>
    </rPh>
    <phoneticPr fontId="5"/>
  </si>
  <si>
    <t>１､２歳児</t>
    <rPh sb="3" eb="5">
      <t>サイジ</t>
    </rPh>
    <phoneticPr fontId="8"/>
  </si>
  <si>
    <t>×加算率</t>
    <rPh sb="1" eb="3">
      <t>カサン</t>
    </rPh>
    <rPh sb="3" eb="4">
      <t>リツ</t>
    </rPh>
    <phoneticPr fontId="5"/>
  </si>
  <si>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</si>
  <si>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</si>
  <si>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</si>
  <si>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Ａ地域</t>
    <phoneticPr fontId="5"/>
  </si>
  <si>
    <t>ａ地域</t>
    <phoneticPr fontId="5"/>
  </si>
  <si>
    <t>－</t>
    <phoneticPr fontId="5"/>
  </si>
  <si>
    <t>　 　　 ～　210人</t>
    <rPh sb="10" eb="11">
      <t>ニン</t>
    </rPh>
    <phoneticPr fontId="5"/>
  </si>
  <si>
    <t>ｂ地域</t>
    <phoneticPr fontId="5"/>
  </si>
  <si>
    <t>＋</t>
    <phoneticPr fontId="5"/>
  </si>
  <si>
    <t>　 280人～　349人</t>
    <rPh sb="5" eb="6">
      <t>ニン</t>
    </rPh>
    <rPh sb="11" eb="12">
      <t>ニン</t>
    </rPh>
    <phoneticPr fontId="5"/>
  </si>
  <si>
    <t>×加算率</t>
    <rPh sb="1" eb="4">
      <t>カサンリツ</t>
    </rPh>
    <phoneticPr fontId="5"/>
  </si>
  <si>
    <t>Ｃ地域</t>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</si>
  <si>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</si>
  <si>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</si>
  <si>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</si>
  <si>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各月初日の</t>
    <rPh sb="0" eb="2">
      <t>カクツキ</t>
    </rPh>
    <rPh sb="2" eb="4">
      <t>ショニチ</t>
    </rPh>
    <phoneticPr fontId="5"/>
  </si>
  <si>
    <t>13人
　から
19人
　まで</t>
    <rPh sb="2" eb="3">
      <t>ニン</t>
    </rPh>
    <rPh sb="10" eb="11">
      <t>ニン</t>
    </rPh>
    <phoneticPr fontId="8"/>
  </si>
  <si>
    <t>　 560人～　629人</t>
    <rPh sb="5" eb="6">
      <t>ニン</t>
    </rPh>
    <rPh sb="11" eb="12">
      <t>ニン</t>
    </rPh>
    <phoneticPr fontId="5"/>
  </si>
  <si>
    <t>利用子ども数</t>
    <rPh sb="0" eb="2">
      <t>リヨウ</t>
    </rPh>
    <rPh sb="2" eb="3">
      <t>コ</t>
    </rPh>
    <rPh sb="5" eb="6">
      <t>スウ</t>
    </rPh>
    <phoneticPr fontId="5"/>
  </si>
  <si>
    <t>＋</t>
    <phoneticPr fontId="5"/>
  </si>
  <si>
    <t>　 630人～　699人</t>
    <rPh sb="5" eb="6">
      <t>ニン</t>
    </rPh>
    <rPh sb="11" eb="12">
      <t>ニン</t>
    </rPh>
    <phoneticPr fontId="5"/>
  </si>
  <si>
    <t xml:space="preserve"> 　700人～　769人</t>
    <rPh sb="5" eb="6">
      <t>ニン</t>
    </rPh>
    <rPh sb="11" eb="12">
      <t>ニン</t>
    </rPh>
    <phoneticPr fontId="5"/>
  </si>
  <si>
    <t>Ｂ地域</t>
    <phoneticPr fontId="5"/>
  </si>
  <si>
    <t xml:space="preserve"> 　770人～　839人</t>
    <rPh sb="5" eb="6">
      <t>ニン</t>
    </rPh>
    <rPh sb="11" eb="12">
      <t>ニン</t>
    </rPh>
    <phoneticPr fontId="5"/>
  </si>
  <si>
    <t>　 840人～　909人</t>
  </si>
  <si>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</si>
  <si>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</si>
  <si>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</si>
  <si>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16/100
地域</t>
    <phoneticPr fontId="8"/>
  </si>
  <si>
    <t>Ｄ地域</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</si>
  <si>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</si>
  <si>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</si>
  <si>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</si>
  <si>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</si>
  <si>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</si>
  <si>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</si>
  <si>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</si>
  <si>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</si>
  <si>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</si>
  <si>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</si>
  <si>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</si>
  <si>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</si>
  <si>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</si>
  <si>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</si>
  <si>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</si>
  <si>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　</t>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</si>
  <si>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</si>
  <si>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</si>
  <si>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12１，２歳児</t>
    <rPh sb="5" eb="6">
      <t>サイ</t>
    </rPh>
    <rPh sb="6" eb="7">
      <t>ジ</t>
    </rPh>
    <phoneticPr fontId="5"/>
  </si>
  <si>
    <t>12乳児</t>
    <rPh sb="2" eb="4">
      <t>ニュウジ</t>
    </rPh>
    <phoneticPr fontId="5"/>
  </si>
  <si>
    <t>19１，２歳児</t>
    <rPh sb="5" eb="6">
      <t>サイ</t>
    </rPh>
    <rPh sb="6" eb="7">
      <t>ジ</t>
    </rPh>
    <phoneticPr fontId="5"/>
  </si>
  <si>
    <t>19乳児</t>
    <rPh sb="2" eb="4">
      <t>ニュウジ</t>
    </rPh>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</si>
  <si>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</si>
  <si>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</si>
  <si>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</si>
  <si>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</si>
  <si>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</si>
  <si>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</si>
  <si>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処遇改善等加算の単価の合計額②</t>
    <rPh sb="0" eb="2">
      <t>ショグウ</t>
    </rPh>
    <rPh sb="2" eb="4">
      <t>カイゼン</t>
    </rPh>
    <rPh sb="4" eb="5">
      <t>トウ</t>
    </rPh>
    <rPh sb="5" eb="7">
      <t>カサン</t>
    </rPh>
    <rPh sb="8" eb="10">
      <t>タンカ</t>
    </rPh>
    <rPh sb="11" eb="13">
      <t>ゴウケイ</t>
    </rPh>
    <rPh sb="13" eb="14">
      <t>ガク</t>
    </rPh>
    <phoneticPr fontId="4"/>
  </si>
  <si>
    <t>基礎分（②+③）</t>
    <rPh sb="0" eb="2">
      <t>キソ</t>
    </rPh>
    <rPh sb="2" eb="3">
      <t>ブン</t>
    </rPh>
    <phoneticPr fontId="4"/>
  </si>
  <si>
    <t>賃金改善要件分（②+③）</t>
    <rPh sb="0" eb="2">
      <t>チンギン</t>
    </rPh>
    <rPh sb="2" eb="4">
      <t>カイゼン</t>
    </rPh>
    <rPh sb="4" eb="6">
      <t>ヨウケン</t>
    </rPh>
    <rPh sb="6" eb="7">
      <t>ブン</t>
    </rPh>
    <phoneticPr fontId="4"/>
  </si>
  <si>
    <t>平均経験年数</t>
    <rPh sb="0" eb="2">
      <t>ヘイキン</t>
    </rPh>
    <rPh sb="2" eb="4">
      <t>ケイケン</t>
    </rPh>
    <rPh sb="4" eb="6">
      <t>ネンスウ</t>
    </rPh>
    <phoneticPr fontId="8"/>
  </si>
  <si>
    <t>小規模A型
事業所内保育</t>
    <rPh sb="0" eb="3">
      <t>ショウキボ</t>
    </rPh>
    <rPh sb="4" eb="5">
      <t>ガタ</t>
    </rPh>
    <rPh sb="6" eb="9">
      <t>ジギョウショ</t>
    </rPh>
    <rPh sb="9" eb="10">
      <t>ナイ</t>
    </rPh>
    <rPh sb="10" eb="12">
      <t>ホイク</t>
    </rPh>
    <phoneticPr fontId="4"/>
  </si>
  <si>
    <t>＋</t>
    <phoneticPr fontId="5"/>
  </si>
  <si>
    <t>＋</t>
    <phoneticPr fontId="5"/>
  </si>
  <si>
    <t>÷</t>
    <phoneticPr fontId="5"/>
  </si>
  <si>
    <t>Ａ地域</t>
    <phoneticPr fontId="5"/>
  </si>
  <si>
    <t>ｂ地域</t>
    <phoneticPr fontId="5"/>
  </si>
  <si>
    <t>ｃ地域</t>
    <phoneticPr fontId="5"/>
  </si>
  <si>
    <t>ｄ地域</t>
    <phoneticPr fontId="5"/>
  </si>
  <si>
    <t>ａ地域</t>
    <phoneticPr fontId="5"/>
  </si>
  <si>
    <t>Ｂ地域</t>
    <phoneticPr fontId="5"/>
  </si>
  <si>
    <t>Ｄ地域</t>
    <phoneticPr fontId="5"/>
  </si>
  <si>
    <t>※青色欄を記入してください。</t>
    <rPh sb="1" eb="3">
      <t>アオイロ</t>
    </rPh>
    <rPh sb="3" eb="4">
      <t>ラン</t>
    </rPh>
    <rPh sb="5" eb="7">
      <t>キニュウ</t>
    </rPh>
    <phoneticPr fontId="4"/>
  </si>
  <si>
    <t>実施月数
（通常12月）</t>
    <phoneticPr fontId="4"/>
  </si>
  <si>
    <t>処遇改善等加算Ⅰ</t>
    <rPh sb="0" eb="2">
      <t>ショグウ</t>
    </rPh>
    <rPh sb="2" eb="4">
      <t>カイゼン</t>
    </rPh>
    <rPh sb="4" eb="5">
      <t>トウ</t>
    </rPh>
    <rPh sb="5" eb="7">
      <t>カサン</t>
    </rPh>
    <phoneticPr fontId="1"/>
  </si>
  <si>
    <t>　 211人～　279人</t>
    <phoneticPr fontId="5"/>
  </si>
  <si>
    <t>・処遇改善等加算Ⅱ－①</t>
    <phoneticPr fontId="5"/>
  </si>
  <si>
    <t xml:space="preserve">× 人数Ａ </t>
    <phoneticPr fontId="5"/>
  </si>
  <si>
    <t>・処遇改善等加算Ⅱ－②</t>
    <phoneticPr fontId="5"/>
  </si>
  <si>
    <t>× 人数Ｂ</t>
    <phoneticPr fontId="5"/>
  </si>
  <si>
    <t>⑲</t>
    <phoneticPr fontId="5"/>
  </si>
  <si>
    <t>令和２年度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</si>
  <si>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(⑥＋⑦＋⑪)</t>
  </si>
  <si>
    <t>管理者を配置していない場合</t>
    <rPh sb="0" eb="3">
      <t>カンリシャ</t>
    </rPh>
    <rPh sb="4" eb="6">
      <t>ハイチ</t>
    </rPh>
    <rPh sb="11" eb="13">
      <t>バアイ</t>
    </rPh>
    <phoneticPr fontId="5"/>
  </si>
  <si>
    <t>⑯</t>
  </si>
  <si>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</si>
  <si>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</si>
  <si>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</si>
  <si>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月に３日以上土曜日を閉所する場合</t>
    <rPh sb="0" eb="1">
      <t>ツキ</t>
    </rPh>
    <rPh sb="3" eb="4">
      <t>ニチ</t>
    </rPh>
    <rPh sb="4" eb="6">
      <t>イジョウ</t>
    </rPh>
    <rPh sb="6" eb="9">
      <t>ドヨウビ</t>
    </rPh>
    <rPh sb="10" eb="12">
      <t>ヘイショ</t>
    </rPh>
    <rPh sb="14" eb="16">
      <t>バアイ</t>
    </rPh>
    <phoneticPr fontId="5"/>
  </si>
  <si>
    <t>全ての土曜日を閉所する場合</t>
    <rPh sb="0" eb="1">
      <t>スベ</t>
    </rPh>
    <rPh sb="3" eb="6">
      <t>ドヨウビ</t>
    </rPh>
    <rPh sb="7" eb="9">
      <t>ヘイショ</t>
    </rPh>
    <rPh sb="11" eb="13">
      <t>バアイ</t>
    </rPh>
    <phoneticPr fontId="5"/>
  </si>
  <si>
    <t>⑰</t>
  </si>
  <si>
    <t>(⑥＋⑦
　＋⑨＋⑪)</t>
    <phoneticPr fontId="5"/>
  </si>
  <si>
    <t>(⑥＋⑦
　＋⑨＋⑪)</t>
  </si>
  <si>
    <t>(⑥～⑰)</t>
  </si>
  <si>
    <t>⑳</t>
    <phoneticPr fontId="5"/>
  </si>
  <si>
    <t>㉑</t>
    <phoneticPr fontId="5"/>
  </si>
  <si>
    <t>㉒</t>
    <phoneticPr fontId="5"/>
  </si>
  <si>
    <t>㉓</t>
    <phoneticPr fontId="5"/>
  </si>
  <si>
    <t>栄養管理加算</t>
    <rPh sb="0" eb="2">
      <t>エイヨウ</t>
    </rPh>
    <rPh sb="2" eb="4">
      <t>カンリ</t>
    </rPh>
    <rPh sb="4" eb="6">
      <t>カサン</t>
    </rPh>
    <phoneticPr fontId="5"/>
  </si>
  <si>
    <t>㉔</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</si>
  <si>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</si>
  <si>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</si>
  <si>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</si>
  <si>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</si>
  <si>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</si>
  <si>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</si>
  <si>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</si>
  <si>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</si>
  <si>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</si>
  <si>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</si>
  <si>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</si>
  <si>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㉕</t>
    <phoneticPr fontId="5"/>
  </si>
  <si>
    <t>休日保育加算</t>
    <rPh sb="0" eb="2">
      <t>キュウジツ</t>
    </rPh>
    <rPh sb="2" eb="4">
      <t>ホイク</t>
    </rPh>
    <rPh sb="4" eb="6">
      <t>カサン</t>
    </rPh>
    <phoneticPr fontId="1"/>
  </si>
  <si>
    <t>休日</t>
    <rPh sb="0" eb="2">
      <t>キュウジツ</t>
    </rPh>
    <phoneticPr fontId="1"/>
  </si>
  <si>
    <t>管理者を配置していない場合</t>
    <rPh sb="0" eb="3">
      <t>カンリシャ</t>
    </rPh>
    <rPh sb="4" eb="6">
      <t>ハイチ</t>
    </rPh>
    <rPh sb="11" eb="13">
      <t>バアイ</t>
    </rPh>
    <phoneticPr fontId="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</si>
  <si>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</si>
  <si>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3日以上</t>
    <rPh sb="1" eb="2">
      <t>ニチ</t>
    </rPh>
    <rPh sb="2" eb="4">
      <t>イジョウ</t>
    </rPh>
    <phoneticPr fontId="1"/>
  </si>
  <si>
    <t>全て</t>
    <rPh sb="0" eb="1">
      <t>スベ</t>
    </rPh>
    <phoneticPr fontId="1"/>
  </si>
  <si>
    <t>土曜日に閉所する場合</t>
    <rPh sb="0" eb="3">
      <t>ドヨウビ</t>
    </rPh>
    <rPh sb="4" eb="6">
      <t>ヘイショ</t>
    </rPh>
    <rPh sb="8" eb="10">
      <t>バアイ</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</si>
  <si>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</si>
  <si>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</si>
  <si>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</si>
  <si>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</si>
  <si>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</si>
  <si>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</si>
  <si>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特定加算④</t>
    <phoneticPr fontId="1"/>
  </si>
  <si>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</si>
  <si>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</si>
  <si>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</si>
  <si>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</si>
  <si>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</si>
  <si>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</si>
  <si>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</si>
  <si>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</si>
  <si>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</si>
  <si>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年度</t>
    <rPh sb="0" eb="2">
      <t>ネンド</t>
    </rPh>
    <phoneticPr fontId="1"/>
  </si>
  <si>
    <t>基準年度加算率</t>
    <rPh sb="0" eb="2">
      <t>キジュン</t>
    </rPh>
    <rPh sb="2" eb="4">
      <t>ネンド</t>
    </rPh>
    <rPh sb="4" eb="6">
      <t>カサン</t>
    </rPh>
    <rPh sb="6" eb="7">
      <t>リツ</t>
    </rPh>
    <phoneticPr fontId="1"/>
  </si>
  <si>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</si>
  <si>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</si>
  <si>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</si>
  <si>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</si>
  <si>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</si>
  <si>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</si>
  <si>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</si>
  <si>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t>うち特定加算見込額分</t>
    <phoneticPr fontId="1"/>
  </si>
  <si>
    <t>○</t>
  </si>
  <si>
    <t>1日</t>
    <rPh sb="1" eb="2">
      <t>ニチ</t>
    </rPh>
    <phoneticPr fontId="1"/>
  </si>
  <si>
    <t>2日</t>
    <rPh sb="1" eb="2">
      <t>ニチ</t>
    </rPh>
    <phoneticPr fontId="1"/>
  </si>
  <si>
    <t>―</t>
    <phoneticPr fontId="1"/>
  </si>
  <si>
    <t>特定加算見込額（処遇改善等加算【国】（1,000円未満切り捨て））</t>
    <rPh sb="0" eb="2">
      <t>トクテイ</t>
    </rPh>
    <rPh sb="2" eb="4">
      <t>カサン</t>
    </rPh>
    <rPh sb="4" eb="6">
      <t>ミコミ</t>
    </rPh>
    <rPh sb="6" eb="7">
      <t>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</si>
</sst>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0&quot;÷３月初日の利用子ども数&quot;"/>
    <numFmt numFmtId="193" formatCode="#,##0&quot;（限度額）÷３月初日の利用子ども数&quot;"/>
    <numFmt numFmtId="194" formatCode="#,##0&quot;×加算率&quot;"/>
    <numFmt numFmtId="195" formatCode="0&quot;％&quot;"/>
    <numFmt numFmtId="196" formatCode="#,##0_ "/>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1"/>
      <color theme="1"/>
      <name val="HGPｺﾞｼｯｸM"/>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8"/>
      <color rgb="FFFF0000"/>
      <name val="HGｺﾞｼｯｸM"/>
      <family val="3"/>
      <charset val="128"/>
    </font>
    <font>
      <sz val="11"/>
      <color rgb="FFFF0000"/>
      <name val="ＭＳ Ｐゴシック"/>
      <family val="2"/>
      <charset val="128"/>
      <scheme val="minor"/>
    </font>
    <font>
      <sz val="6"/>
      <name val="HGPｺﾞｼｯｸM"/>
      <family val="3"/>
      <charset val="128"/>
    </font>
    <font>
      <sz val="12"/>
      <color theme="1"/>
      <name val="Arial Unicode MS"/>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s>
  <borders count="1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auto="1"/>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hair">
        <color indexed="64"/>
      </top>
      <bottom style="double">
        <color indexed="64"/>
      </bottom>
      <diagonal/>
    </border>
    <border>
      <left style="medium">
        <color auto="1"/>
      </left>
      <right/>
      <top style="thin">
        <color indexed="64"/>
      </top>
      <bottom style="hair">
        <color indexed="64"/>
      </bottom>
      <diagonal/>
    </border>
    <border>
      <left style="medium">
        <color indexed="64"/>
      </left>
      <right/>
      <top style="hair">
        <color indexed="64"/>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30" fillId="0" borderId="0"/>
    <xf numFmtId="0" fontId="30" fillId="0" borderId="0"/>
  </cellStyleXfs>
  <cellXfs count="651">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0" borderId="26"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5" fillId="0" borderId="0" xfId="2" applyFont="1" applyBorder="1" applyAlignment="1">
      <alignment horizontal="center" vertical="center" wrapText="1"/>
    </xf>
    <xf numFmtId="0" fontId="25" fillId="0" borderId="34" xfId="2" applyFont="1" applyBorder="1" applyAlignment="1">
      <alignment horizontal="center" vertical="center" wrapText="1"/>
    </xf>
    <xf numFmtId="0" fontId="25" fillId="0" borderId="34" xfId="2" applyFont="1" applyFill="1" applyBorder="1" applyAlignment="1">
      <alignment horizontal="center" vertical="center" wrapText="1"/>
    </xf>
    <xf numFmtId="0" fontId="25" fillId="0" borderId="0" xfId="2" applyFont="1" applyBorder="1" applyAlignment="1">
      <alignment horizontal="center" vertical="center"/>
    </xf>
    <xf numFmtId="0" fontId="25" fillId="0" borderId="34" xfId="2" applyFont="1" applyBorder="1" applyAlignment="1">
      <alignment horizontal="center" vertical="center"/>
    </xf>
    <xf numFmtId="0" fontId="26" fillId="0" borderId="34" xfId="2" applyFont="1" applyBorder="1" applyAlignment="1">
      <alignment horizontal="center" vertical="center"/>
    </xf>
    <xf numFmtId="38" fontId="27" fillId="0" borderId="34" xfId="2" applyNumberFormat="1" applyFont="1" applyBorder="1">
      <alignment vertical="center"/>
    </xf>
    <xf numFmtId="182" fontId="10" fillId="0" borderId="34" xfId="2" applyNumberFormat="1" applyBorder="1">
      <alignment vertical="center"/>
    </xf>
    <xf numFmtId="3" fontId="28" fillId="0" borderId="64" xfId="6" applyNumberFormat="1" applyFont="1" applyFill="1" applyBorder="1" applyAlignment="1">
      <alignment horizontal="center" vertical="center" wrapText="1"/>
    </xf>
    <xf numFmtId="3" fontId="28" fillId="0" borderId="0" xfId="6" applyNumberFormat="1" applyFont="1" applyFill="1" applyBorder="1" applyAlignment="1">
      <alignment horizontal="center" vertical="center"/>
    </xf>
    <xf numFmtId="3" fontId="15" fillId="0" borderId="0" xfId="6" applyNumberFormat="1" applyFont="1" applyFill="1" applyAlignment="1">
      <alignment horizontal="left" vertical="center"/>
    </xf>
    <xf numFmtId="186" fontId="28" fillId="0" borderId="0" xfId="6" applyNumberFormat="1" applyFont="1" applyFill="1" applyBorder="1" applyAlignment="1">
      <alignment horizontal="center" vertical="center"/>
    </xf>
    <xf numFmtId="3" fontId="28" fillId="0" borderId="26" xfId="6" applyNumberFormat="1" applyFont="1" applyFill="1" applyBorder="1" applyAlignment="1">
      <alignment horizontal="center" vertical="center" wrapText="1"/>
    </xf>
    <xf numFmtId="3" fontId="28" fillId="0" borderId="0" xfId="6" applyNumberFormat="1" applyFont="1" applyFill="1" applyBorder="1" applyAlignment="1">
      <alignment horizontal="center" vertical="center" wrapText="1"/>
    </xf>
    <xf numFmtId="187" fontId="28" fillId="0" borderId="26" xfId="6" applyNumberFormat="1" applyFont="1" applyFill="1" applyBorder="1" applyAlignment="1">
      <alignment vertical="center" wrapText="1"/>
    </xf>
    <xf numFmtId="186" fontId="28" fillId="0" borderId="0" xfId="6" applyNumberFormat="1" applyFont="1" applyFill="1" applyBorder="1" applyAlignment="1">
      <alignment vertical="center" wrapText="1"/>
    </xf>
    <xf numFmtId="186" fontId="28" fillId="0" borderId="0" xfId="6" applyNumberFormat="1" applyFont="1" applyFill="1" applyBorder="1" applyAlignment="1">
      <alignment horizontal="center" vertical="center" wrapText="1"/>
    </xf>
    <xf numFmtId="186" fontId="28" fillId="0" borderId="27" xfId="6" applyNumberFormat="1" applyFont="1" applyFill="1" applyBorder="1" applyAlignment="1">
      <alignment horizontal="center" vertical="center" wrapText="1"/>
    </xf>
    <xf numFmtId="187" fontId="28" fillId="0" borderId="26" xfId="6" applyNumberFormat="1" applyFont="1" applyFill="1" applyBorder="1" applyAlignment="1">
      <alignment horizontal="center" vertical="center" wrapText="1"/>
    </xf>
    <xf numFmtId="3" fontId="28" fillId="0" borderId="27" xfId="6" applyNumberFormat="1" applyFont="1" applyFill="1" applyBorder="1" applyAlignment="1">
      <alignment horizontal="center" vertical="center" wrapText="1"/>
    </xf>
    <xf numFmtId="186" fontId="28" fillId="0" borderId="69" xfId="6" applyNumberFormat="1" applyFont="1" applyFill="1" applyBorder="1" applyAlignment="1">
      <alignment vertical="center" wrapText="1"/>
    </xf>
    <xf numFmtId="187" fontId="28" fillId="0" borderId="0" xfId="6" applyNumberFormat="1" applyFont="1" applyFill="1" applyBorder="1" applyAlignment="1">
      <alignment horizontal="center" vertical="center" wrapText="1"/>
    </xf>
    <xf numFmtId="188" fontId="28" fillId="0" borderId="0" xfId="6" applyNumberFormat="1" applyFont="1" applyFill="1" applyBorder="1" applyAlignment="1">
      <alignment horizontal="center" vertical="center" wrapText="1"/>
    </xf>
    <xf numFmtId="187" fontId="28" fillId="0" borderId="0" xfId="6" applyNumberFormat="1" applyFont="1" applyFill="1" applyBorder="1" applyAlignment="1">
      <alignment vertical="center" wrapText="1"/>
    </xf>
    <xf numFmtId="0" fontId="3" fillId="0" borderId="0" xfId="6" applyFont="1" applyFill="1">
      <alignment vertical="center"/>
    </xf>
    <xf numFmtId="0" fontId="15" fillId="0" borderId="0" xfId="6" applyFont="1" applyFill="1">
      <alignment vertical="center"/>
    </xf>
    <xf numFmtId="186" fontId="28" fillId="0" borderId="61" xfId="6" applyNumberFormat="1" applyFont="1" applyFill="1" applyBorder="1" applyAlignment="1">
      <alignment horizontal="center" vertical="center"/>
    </xf>
    <xf numFmtId="186" fontId="28" fillId="0" borderId="27" xfId="6" applyNumberFormat="1" applyFont="1" applyFill="1" applyBorder="1" applyAlignment="1">
      <alignment horizontal="center" vertical="center"/>
    </xf>
    <xf numFmtId="186" fontId="28" fillId="0" borderId="60" xfId="6" applyNumberFormat="1" applyFont="1" applyFill="1" applyBorder="1" applyAlignment="1">
      <alignment horizontal="center" vertical="center" wrapText="1"/>
    </xf>
    <xf numFmtId="187" fontId="28" fillId="0" borderId="26" xfId="6" applyNumberFormat="1" applyFont="1" applyFill="1" applyBorder="1" applyAlignment="1">
      <alignment vertical="center"/>
    </xf>
    <xf numFmtId="186" fontId="28" fillId="0" borderId="26" xfId="6" applyNumberFormat="1" applyFont="1" applyFill="1" applyBorder="1" applyAlignment="1">
      <alignment vertical="center" wrapText="1"/>
    </xf>
    <xf numFmtId="186" fontId="28" fillId="0" borderId="57" xfId="6" applyNumberFormat="1" applyFont="1" applyFill="1" applyBorder="1" applyAlignment="1">
      <alignment horizontal="center" vertical="center" wrapText="1"/>
    </xf>
    <xf numFmtId="186" fontId="28" fillId="0" borderId="76" xfId="6" applyNumberFormat="1" applyFont="1" applyFill="1" applyBorder="1" applyAlignment="1">
      <alignment horizontal="center" vertical="center" wrapText="1"/>
    </xf>
    <xf numFmtId="187" fontId="28" fillId="0" borderId="60" xfId="6" applyNumberFormat="1" applyFont="1" applyFill="1" applyBorder="1" applyAlignment="1">
      <alignment horizontal="center" vertical="center" wrapText="1"/>
    </xf>
    <xf numFmtId="187" fontId="28" fillId="0" borderId="61" xfId="6" applyNumberFormat="1" applyFont="1" applyFill="1" applyBorder="1" applyAlignment="1">
      <alignment horizontal="center" vertical="center" wrapText="1"/>
    </xf>
    <xf numFmtId="3" fontId="28" fillId="0" borderId="70" xfId="6" applyNumberFormat="1" applyFont="1" applyFill="1" applyBorder="1" applyAlignment="1">
      <alignment horizontal="center" vertical="center" wrapText="1"/>
    </xf>
    <xf numFmtId="187" fontId="28" fillId="0" borderId="70" xfId="6" applyNumberFormat="1" applyFont="1" applyFill="1" applyBorder="1" applyAlignment="1">
      <alignment horizontal="center" vertical="center" wrapText="1"/>
    </xf>
    <xf numFmtId="3" fontId="28" fillId="0" borderId="13" xfId="6" applyNumberFormat="1" applyFont="1" applyFill="1" applyBorder="1" applyAlignment="1">
      <alignment vertical="center" wrapText="1"/>
    </xf>
    <xf numFmtId="3" fontId="28" fillId="0" borderId="13" xfId="6" applyNumberFormat="1" applyFont="1" applyFill="1" applyBorder="1" applyAlignment="1">
      <alignment vertical="center"/>
    </xf>
    <xf numFmtId="3" fontId="28" fillId="0" borderId="0" xfId="6" applyNumberFormat="1" applyFont="1" applyFill="1" applyBorder="1" applyAlignment="1">
      <alignment vertical="center"/>
    </xf>
    <xf numFmtId="187" fontId="3" fillId="0" borderId="0" xfId="6" applyNumberFormat="1" applyFont="1" applyFill="1" applyBorder="1" applyAlignment="1">
      <alignment vertical="center"/>
    </xf>
    <xf numFmtId="187" fontId="28" fillId="0" borderId="0" xfId="6" applyNumberFormat="1" applyFont="1" applyFill="1" applyBorder="1" applyAlignment="1">
      <alignment horizontal="right" vertical="center" wrapText="1"/>
    </xf>
    <xf numFmtId="0" fontId="3" fillId="0" borderId="0" xfId="6" applyFont="1" applyFill="1" applyBorder="1">
      <alignment vertical="center"/>
    </xf>
    <xf numFmtId="0" fontId="15" fillId="0" borderId="0" xfId="6" applyFont="1" applyFill="1" applyBorder="1">
      <alignment vertical="center"/>
    </xf>
    <xf numFmtId="3" fontId="28" fillId="0" borderId="26" xfId="6" applyNumberFormat="1" applyFont="1" applyFill="1" applyBorder="1" applyAlignment="1">
      <alignment horizontal="distributed" vertical="center"/>
    </xf>
    <xf numFmtId="186" fontId="28" fillId="0" borderId="26" xfId="6" applyNumberFormat="1" applyFont="1" applyFill="1" applyBorder="1" applyAlignment="1">
      <alignment vertical="center"/>
    </xf>
    <xf numFmtId="186" fontId="28" fillId="0" borderId="64" xfId="6" applyNumberFormat="1" applyFont="1" applyFill="1" applyBorder="1" applyAlignment="1">
      <alignment horizontal="center" vertical="center"/>
    </xf>
    <xf numFmtId="186" fontId="28" fillId="0" borderId="26" xfId="6" applyNumberFormat="1" applyFont="1" applyFill="1" applyBorder="1" applyAlignment="1">
      <alignment horizontal="center" vertical="center"/>
    </xf>
    <xf numFmtId="3" fontId="28" fillId="0" borderId="0" xfId="6" applyNumberFormat="1" applyFont="1" applyFill="1" applyAlignment="1">
      <alignment vertical="center"/>
    </xf>
    <xf numFmtId="187" fontId="28" fillId="0" borderId="0" xfId="6" applyNumberFormat="1" applyFont="1" applyFill="1" applyAlignment="1">
      <alignment vertical="center"/>
    </xf>
    <xf numFmtId="186" fontId="28" fillId="0" borderId="0" xfId="6" applyNumberFormat="1" applyFont="1" applyFill="1" applyAlignment="1">
      <alignment vertical="center"/>
    </xf>
    <xf numFmtId="187" fontId="3" fillId="0" borderId="0" xfId="6" applyNumberFormat="1" applyFont="1" applyFill="1" applyAlignment="1">
      <alignment vertical="center"/>
    </xf>
    <xf numFmtId="186" fontId="28" fillId="0" borderId="0" xfId="6" applyNumberFormat="1" applyFont="1" applyFill="1" applyAlignment="1">
      <alignment horizontal="center" vertical="center"/>
    </xf>
    <xf numFmtId="188" fontId="28" fillId="0" borderId="0" xfId="6" applyNumberFormat="1" applyFont="1" applyFill="1" applyBorder="1" applyAlignment="1">
      <alignment vertical="center"/>
    </xf>
    <xf numFmtId="188" fontId="28" fillId="0" borderId="0" xfId="6" applyNumberFormat="1" applyFont="1" applyFill="1" applyAlignment="1">
      <alignment vertical="center"/>
    </xf>
    <xf numFmtId="188" fontId="3" fillId="0" borderId="0" xfId="6" applyNumberFormat="1" applyFont="1" applyFill="1" applyBorder="1" applyAlignment="1">
      <alignment vertical="center"/>
    </xf>
    <xf numFmtId="187" fontId="28"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7" fontId="31" fillId="0" borderId="0" xfId="7" applyNumberFormat="1" applyFont="1" applyFill="1" applyBorder="1" applyAlignment="1">
      <alignment vertical="center"/>
    </xf>
    <xf numFmtId="187" fontId="3" fillId="0" borderId="0" xfId="7" applyNumberFormat="1" applyFont="1" applyFill="1" applyBorder="1" applyAlignment="1">
      <alignment vertical="center"/>
    </xf>
    <xf numFmtId="187"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5" fillId="0" borderId="34" xfId="7" applyFont="1" applyFill="1" applyBorder="1" applyAlignment="1">
      <alignment vertical="center"/>
    </xf>
    <xf numFmtId="0" fontId="15" fillId="0" borderId="0" xfId="7" applyFont="1" applyFill="1" applyAlignment="1">
      <alignment horizontal="center" vertical="center"/>
    </xf>
    <xf numFmtId="0" fontId="15" fillId="0" borderId="0" xfId="7" applyFont="1" applyFill="1" applyBorder="1" applyAlignment="1">
      <alignment vertical="center"/>
    </xf>
    <xf numFmtId="187" fontId="15" fillId="0" borderId="0" xfId="7" applyNumberFormat="1" applyFont="1" applyFill="1" applyAlignment="1">
      <alignment vertical="center"/>
    </xf>
    <xf numFmtId="3" fontId="28" fillId="4" borderId="26" xfId="6" applyNumberFormat="1" applyFont="1" applyFill="1" applyBorder="1" applyAlignment="1">
      <alignment horizontal="distributed" vertical="center"/>
    </xf>
    <xf numFmtId="186" fontId="28" fillId="4" borderId="0" xfId="6" applyNumberFormat="1" applyFont="1" applyFill="1" applyBorder="1" applyAlignment="1">
      <alignment horizontal="center" vertical="center"/>
    </xf>
    <xf numFmtId="188" fontId="28" fillId="4" borderId="26" xfId="6" applyNumberFormat="1" applyFont="1" applyFill="1" applyBorder="1" applyAlignment="1">
      <alignment vertical="center"/>
    </xf>
    <xf numFmtId="187" fontId="28" fillId="4" borderId="0" xfId="6" applyNumberFormat="1" applyFont="1" applyFill="1" applyBorder="1" applyAlignment="1">
      <alignment horizontal="right" vertical="center" wrapText="1"/>
    </xf>
    <xf numFmtId="186" fontId="28" fillId="4" borderId="0" xfId="6" applyNumberFormat="1" applyFont="1" applyFill="1" applyBorder="1" applyAlignment="1">
      <alignment horizontal="center" vertical="center" wrapText="1"/>
    </xf>
    <xf numFmtId="3" fontId="28" fillId="4" borderId="0" xfId="6" applyNumberFormat="1" applyFont="1" applyFill="1" applyBorder="1" applyAlignment="1">
      <alignment horizontal="center" vertical="center"/>
    </xf>
    <xf numFmtId="0" fontId="3" fillId="4" borderId="0" xfId="6" applyFont="1" applyFill="1">
      <alignment vertical="center"/>
    </xf>
    <xf numFmtId="0" fontId="15" fillId="4" borderId="0" xfId="6" applyFont="1" applyFill="1">
      <alignment vertical="center"/>
    </xf>
    <xf numFmtId="186" fontId="28" fillId="4" borderId="64" xfId="6" applyNumberFormat="1" applyFont="1" applyFill="1" applyBorder="1" applyAlignment="1">
      <alignment horizontal="center" vertical="center"/>
    </xf>
    <xf numFmtId="0" fontId="13" fillId="0" borderId="13" xfId="1" applyFont="1" applyFill="1" applyBorder="1" applyAlignment="1" applyProtection="1">
      <alignment horizontal="right" vertical="center"/>
    </xf>
    <xf numFmtId="0" fontId="0" fillId="0" borderId="0" xfId="0" applyProtection="1">
      <alignment vertical="center"/>
    </xf>
    <xf numFmtId="188" fontId="28" fillId="4" borderId="35" xfId="6" applyNumberFormat="1" applyFont="1" applyFill="1" applyBorder="1" applyAlignment="1">
      <alignment vertical="center"/>
    </xf>
    <xf numFmtId="188" fontId="28" fillId="4" borderId="64" xfId="6" applyNumberFormat="1" applyFont="1" applyFill="1" applyBorder="1" applyAlignment="1">
      <alignment vertical="center"/>
    </xf>
    <xf numFmtId="188" fontId="28" fillId="4" borderId="64" xfId="6" applyNumberFormat="1" applyFont="1" applyFill="1" applyBorder="1" applyAlignment="1">
      <alignment horizontal="right" vertical="center"/>
    </xf>
    <xf numFmtId="3" fontId="28" fillId="0" borderId="0" xfId="6" applyNumberFormat="1" applyFont="1" applyFill="1" applyBorder="1" applyAlignment="1">
      <alignment horizontal="center" vertical="center"/>
    </xf>
    <xf numFmtId="187" fontId="28" fillId="5" borderId="26" xfId="6" applyNumberFormat="1" applyFont="1" applyFill="1" applyBorder="1" applyAlignment="1">
      <alignment horizontal="center" vertical="center" wrapText="1"/>
    </xf>
    <xf numFmtId="3" fontId="28" fillId="5" borderId="27" xfId="6" applyNumberFormat="1" applyFont="1" applyFill="1" applyBorder="1" applyAlignment="1">
      <alignment horizontal="center" vertical="center" wrapText="1"/>
    </xf>
    <xf numFmtId="187" fontId="28" fillId="5" borderId="26" xfId="6" applyNumberFormat="1" applyFont="1" applyFill="1" applyBorder="1" applyAlignment="1">
      <alignment vertical="center" wrapText="1"/>
    </xf>
    <xf numFmtId="186" fontId="28" fillId="5" borderId="27" xfId="6" applyNumberFormat="1" applyFont="1" applyFill="1" applyBorder="1" applyAlignment="1">
      <alignment horizontal="center" vertical="center"/>
    </xf>
    <xf numFmtId="187" fontId="3" fillId="5" borderId="0" xfId="6" applyNumberFormat="1" applyFont="1" applyFill="1" applyAlignment="1">
      <alignment vertical="center"/>
    </xf>
    <xf numFmtId="186" fontId="28" fillId="5" borderId="0" xfId="6" applyNumberFormat="1" applyFont="1" applyFill="1" applyBorder="1" applyAlignment="1">
      <alignment horizontal="center" vertical="center"/>
    </xf>
    <xf numFmtId="187" fontId="28" fillId="5" borderId="0" xfId="6" applyNumberFormat="1" applyFont="1" applyFill="1" applyAlignment="1">
      <alignment vertical="center"/>
    </xf>
    <xf numFmtId="188" fontId="32" fillId="0" borderId="35" xfId="6" applyNumberFormat="1" applyFont="1" applyFill="1" applyBorder="1" applyAlignment="1">
      <alignment vertical="center"/>
    </xf>
    <xf numFmtId="188" fontId="32" fillId="0" borderId="64" xfId="6" applyNumberFormat="1" applyFont="1" applyFill="1" applyBorder="1" applyAlignment="1">
      <alignment vertical="center"/>
    </xf>
    <xf numFmtId="187" fontId="32" fillId="0" borderId="26" xfId="6" applyNumberFormat="1" applyFont="1" applyFill="1" applyBorder="1" applyAlignment="1">
      <alignment vertical="center"/>
    </xf>
    <xf numFmtId="187" fontId="32" fillId="0" borderId="27" xfId="6" applyNumberFormat="1" applyFont="1" applyFill="1" applyBorder="1" applyAlignment="1">
      <alignment vertical="center"/>
    </xf>
    <xf numFmtId="187" fontId="32" fillId="0" borderId="28" xfId="6" applyNumberFormat="1" applyFont="1" applyFill="1" applyBorder="1" applyAlignment="1">
      <alignment vertical="center"/>
    </xf>
    <xf numFmtId="187" fontId="32" fillId="0" borderId="30" xfId="6" applyNumberFormat="1" applyFont="1" applyFill="1" applyBorder="1" applyAlignment="1">
      <alignment vertical="center"/>
    </xf>
    <xf numFmtId="0" fontId="15" fillId="0" borderId="0" xfId="7" applyFont="1" applyFill="1" applyAlignment="1">
      <alignment vertical="center"/>
    </xf>
    <xf numFmtId="0" fontId="3" fillId="0" borderId="0" xfId="8" applyFont="1" applyFill="1" applyBorder="1" applyAlignment="1">
      <alignment vertical="center" wrapText="1"/>
    </xf>
    <xf numFmtId="0" fontId="3" fillId="0" borderId="0" xfId="7" applyFont="1" applyFill="1" applyBorder="1" applyAlignment="1">
      <alignment vertical="center" wrapText="1"/>
    </xf>
    <xf numFmtId="192" fontId="3" fillId="0" borderId="0" xfId="8" applyNumberFormat="1" applyFont="1" applyFill="1" applyBorder="1" applyAlignment="1">
      <alignment horizontal="center" vertical="center" wrapText="1"/>
    </xf>
    <xf numFmtId="0" fontId="15" fillId="0" borderId="0" xfId="8" applyFont="1" applyFill="1" applyBorder="1" applyAlignment="1">
      <alignment vertical="center"/>
    </xf>
    <xf numFmtId="187" fontId="3" fillId="0" borderId="0" xfId="8" applyNumberFormat="1" applyFont="1" applyFill="1" applyAlignment="1">
      <alignment vertical="center"/>
    </xf>
    <xf numFmtId="0" fontId="30" fillId="0" borderId="24" xfId="7" applyFont="1" applyFill="1" applyBorder="1" applyAlignment="1">
      <alignment wrapText="1"/>
    </xf>
    <xf numFmtId="187" fontId="3" fillId="0" borderId="24" xfId="8" applyNumberFormat="1" applyFont="1" applyFill="1" applyBorder="1" applyAlignment="1">
      <alignment vertical="center"/>
    </xf>
    <xf numFmtId="187" fontId="3" fillId="0" borderId="25" xfId="8" applyNumberFormat="1" applyFont="1" applyFill="1" applyBorder="1" applyAlignment="1">
      <alignment vertical="center"/>
    </xf>
    <xf numFmtId="187" fontId="3" fillId="0" borderId="0" xfId="8" applyNumberFormat="1" applyFont="1" applyFill="1" applyBorder="1" applyAlignment="1">
      <alignment vertical="center"/>
    </xf>
    <xf numFmtId="0" fontId="3" fillId="0" borderId="0" xfId="8" applyFont="1" applyFill="1" applyBorder="1" applyAlignment="1">
      <alignment horizontal="left" vertical="center"/>
    </xf>
    <xf numFmtId="187" fontId="3" fillId="0" borderId="27" xfId="8" applyNumberFormat="1" applyFont="1" applyFill="1" applyBorder="1" applyAlignment="1">
      <alignment vertical="center"/>
    </xf>
    <xf numFmtId="187" fontId="3" fillId="0" borderId="29" xfId="8" applyNumberFormat="1" applyFont="1" applyFill="1" applyBorder="1" applyAlignment="1">
      <alignment vertical="center"/>
    </xf>
    <xf numFmtId="0" fontId="30" fillId="0" borderId="29" xfId="7" applyFont="1" applyFill="1" applyBorder="1" applyAlignment="1">
      <alignment vertical="center"/>
    </xf>
    <xf numFmtId="0" fontId="3" fillId="0" borderId="24" xfId="7" applyFont="1" applyFill="1" applyBorder="1" applyAlignment="1">
      <alignment horizontal="center" vertical="center"/>
    </xf>
    <xf numFmtId="0" fontId="3" fillId="0" borderId="25" xfId="7" applyFont="1" applyFill="1" applyBorder="1" applyAlignment="1">
      <alignment horizontal="center" vertical="center"/>
    </xf>
    <xf numFmtId="0" fontId="0" fillId="0" borderId="0" xfId="0" applyAlignment="1" applyProtection="1">
      <alignment horizontal="left" vertical="center"/>
    </xf>
    <xf numFmtId="0" fontId="13" fillId="6" borderId="117" xfId="1" applyFont="1" applyFill="1" applyBorder="1" applyAlignment="1" applyProtection="1">
      <alignment vertical="center"/>
    </xf>
    <xf numFmtId="0" fontId="13" fillId="6" borderId="117" xfId="1" applyFont="1" applyFill="1" applyBorder="1" applyAlignment="1" applyProtection="1">
      <alignment horizontal="right" vertical="center"/>
    </xf>
    <xf numFmtId="0" fontId="33" fillId="0" borderId="0" xfId="0" applyFont="1" applyProtection="1">
      <alignment vertical="center"/>
    </xf>
    <xf numFmtId="0" fontId="13" fillId="6" borderId="29" xfId="1" applyFont="1" applyFill="1" applyBorder="1" applyAlignment="1" applyProtection="1">
      <alignment vertical="center"/>
    </xf>
    <xf numFmtId="0" fontId="13" fillId="6" borderId="29" xfId="1" applyFont="1" applyFill="1" applyBorder="1" applyAlignment="1" applyProtection="1">
      <alignment horizontal="right" vertical="center"/>
    </xf>
    <xf numFmtId="0" fontId="0" fillId="0" borderId="0" xfId="0" applyAlignment="1" applyProtection="1">
      <alignment horizontal="right" vertical="center"/>
    </xf>
    <xf numFmtId="0" fontId="0" fillId="6" borderId="0" xfId="0" applyFill="1" applyProtection="1">
      <alignment vertical="center"/>
    </xf>
    <xf numFmtId="0" fontId="2" fillId="6" borderId="0" xfId="1" applyFill="1" applyProtection="1"/>
    <xf numFmtId="0" fontId="2" fillId="6" borderId="0" xfId="1" applyFill="1" applyBorder="1" applyAlignment="1" applyProtection="1"/>
    <xf numFmtId="176" fontId="2" fillId="6" borderId="0" xfId="1" applyNumberFormat="1" applyFont="1" applyFill="1" applyBorder="1" applyAlignment="1" applyProtection="1"/>
    <xf numFmtId="0" fontId="2" fillId="6" borderId="0" xfId="1" applyFont="1" applyFill="1" applyProtection="1"/>
    <xf numFmtId="0" fontId="13" fillId="6" borderId="0" xfId="1" applyFont="1" applyFill="1" applyBorder="1" applyAlignment="1" applyProtection="1">
      <alignment vertical="center" shrinkToFit="1"/>
    </xf>
    <xf numFmtId="0" fontId="9" fillId="6" borderId="0" xfId="1" applyFont="1" applyFill="1" applyBorder="1" applyAlignment="1" applyProtection="1">
      <alignment vertical="center" shrinkToFit="1"/>
    </xf>
    <xf numFmtId="0" fontId="3" fillId="6" borderId="23" xfId="1" applyFont="1" applyFill="1" applyBorder="1" applyAlignment="1" applyProtection="1">
      <alignment horizontal="left" vertical="center"/>
    </xf>
    <xf numFmtId="0" fontId="3" fillId="6" borderId="24" xfId="1" applyFont="1" applyFill="1" applyBorder="1" applyProtection="1"/>
    <xf numFmtId="0" fontId="16" fillId="6" borderId="24" xfId="1" applyFont="1" applyFill="1" applyBorder="1" applyAlignment="1" applyProtection="1">
      <alignment horizontal="center" vertical="center"/>
    </xf>
    <xf numFmtId="1" fontId="13" fillId="6" borderId="24" xfId="1" applyNumberFormat="1" applyFont="1" applyFill="1" applyBorder="1" applyAlignment="1" applyProtection="1">
      <alignment horizontal="right" vertical="center"/>
    </xf>
    <xf numFmtId="0" fontId="2" fillId="6" borderId="24" xfId="1" applyFont="1" applyFill="1" applyBorder="1" applyProtection="1"/>
    <xf numFmtId="0" fontId="3" fillId="6" borderId="24" xfId="1" applyFont="1" applyFill="1" applyBorder="1" applyAlignment="1" applyProtection="1">
      <alignment horizontal="right"/>
    </xf>
    <xf numFmtId="0" fontId="3" fillId="6" borderId="25" xfId="1" applyFont="1" applyFill="1" applyBorder="1" applyProtection="1"/>
    <xf numFmtId="0" fontId="3" fillId="6" borderId="28" xfId="1" applyFont="1" applyFill="1" applyBorder="1" applyAlignment="1" applyProtection="1">
      <alignment horizontal="left" vertical="center"/>
    </xf>
    <xf numFmtId="0" fontId="3" fillId="6" borderId="29" xfId="1" applyFont="1" applyFill="1" applyBorder="1" applyProtection="1"/>
    <xf numFmtId="0" fontId="2" fillId="6" borderId="29" xfId="1" applyFont="1" applyFill="1" applyBorder="1" applyProtection="1"/>
    <xf numFmtId="1" fontId="13" fillId="6" borderId="29" xfId="1" applyNumberFormat="1" applyFont="1" applyFill="1" applyBorder="1" applyAlignment="1" applyProtection="1">
      <alignment horizontal="right" vertical="center"/>
    </xf>
    <xf numFmtId="0" fontId="3" fillId="6" borderId="29" xfId="1" applyFont="1" applyFill="1" applyBorder="1" applyAlignment="1" applyProtection="1">
      <alignment horizontal="right"/>
    </xf>
    <xf numFmtId="0" fontId="3" fillId="6" borderId="30" xfId="1" applyFont="1" applyFill="1" applyBorder="1" applyProtection="1"/>
    <xf numFmtId="9" fontId="13" fillId="6" borderId="24" xfId="3" applyFont="1" applyFill="1" applyBorder="1" applyAlignment="1" applyProtection="1">
      <alignment vertical="center"/>
    </xf>
    <xf numFmtId="9" fontId="18" fillId="6" borderId="24" xfId="3" applyFont="1" applyFill="1" applyBorder="1" applyAlignment="1" applyProtection="1">
      <alignment vertical="center" wrapText="1"/>
    </xf>
    <xf numFmtId="9" fontId="18" fillId="6" borderId="13" xfId="3" applyFont="1" applyFill="1" applyBorder="1" applyAlignment="1" applyProtection="1">
      <alignment vertical="center" wrapText="1"/>
    </xf>
    <xf numFmtId="9" fontId="18" fillId="6" borderId="14" xfId="3" applyFont="1" applyFill="1" applyBorder="1" applyAlignment="1" applyProtection="1">
      <alignment vertical="center" wrapText="1"/>
    </xf>
    <xf numFmtId="0" fontId="3" fillId="6" borderId="0" xfId="1" applyFont="1" applyFill="1" applyProtection="1"/>
    <xf numFmtId="0" fontId="3" fillId="6" borderId="0" xfId="1" applyFont="1" applyFill="1" applyBorder="1" applyAlignment="1" applyProtection="1">
      <alignment horizontal="right"/>
    </xf>
    <xf numFmtId="0" fontId="3" fillId="6" borderId="0" xfId="1" applyFont="1" applyFill="1" applyBorder="1" applyProtection="1"/>
    <xf numFmtId="0" fontId="13" fillId="6" borderId="47" xfId="1" applyFont="1" applyFill="1" applyBorder="1" applyAlignment="1" applyProtection="1">
      <alignment vertical="center"/>
    </xf>
    <xf numFmtId="0" fontId="13" fillId="6" borderId="50" xfId="1" applyFont="1" applyFill="1" applyBorder="1" applyAlignment="1" applyProtection="1">
      <alignment vertical="center"/>
    </xf>
    <xf numFmtId="0" fontId="13" fillId="6" borderId="56" xfId="1" applyFont="1" applyFill="1" applyBorder="1" applyAlignment="1" applyProtection="1">
      <alignment vertical="center"/>
    </xf>
    <xf numFmtId="0" fontId="13" fillId="6" borderId="68" xfId="1" applyFont="1" applyFill="1" applyBorder="1" applyAlignment="1" applyProtection="1">
      <alignment vertical="center"/>
    </xf>
    <xf numFmtId="0" fontId="13" fillId="6" borderId="65" xfId="1" applyFont="1" applyFill="1" applyBorder="1" applyAlignment="1" applyProtection="1">
      <alignment vertical="center"/>
    </xf>
    <xf numFmtId="0" fontId="13" fillId="6" borderId="65" xfId="1" applyFont="1" applyFill="1" applyBorder="1" applyAlignment="1" applyProtection="1">
      <alignment horizontal="right" vertical="center"/>
    </xf>
    <xf numFmtId="182" fontId="17" fillId="6" borderId="0" xfId="4" applyNumberFormat="1" applyFont="1" applyFill="1" applyBorder="1" applyAlignment="1" applyProtection="1">
      <alignment horizontal="center" vertical="center"/>
    </xf>
    <xf numFmtId="0" fontId="3" fillId="7" borderId="0" xfId="1" applyFont="1" applyFill="1" applyProtection="1"/>
    <xf numFmtId="0" fontId="13" fillId="0" borderId="64" xfId="1" applyFont="1" applyFill="1" applyBorder="1" applyAlignment="1" applyProtection="1">
      <alignment horizontal="left" vertical="center"/>
    </xf>
    <xf numFmtId="0" fontId="0" fillId="6" borderId="27" xfId="0" applyFill="1" applyBorder="1" applyProtection="1">
      <alignment vertical="center"/>
    </xf>
    <xf numFmtId="0" fontId="24" fillId="6" borderId="28" xfId="0" applyFont="1" applyFill="1" applyBorder="1" applyAlignment="1" applyProtection="1">
      <alignment vertical="center"/>
    </xf>
    <xf numFmtId="196" fontId="35" fillId="6" borderId="58" xfId="0" applyNumberFormat="1" applyFont="1" applyFill="1" applyBorder="1" applyAlignment="1" applyProtection="1">
      <alignment horizontal="center" vertical="center"/>
    </xf>
    <xf numFmtId="196" fontId="35" fillId="6" borderId="56" xfId="0" applyNumberFormat="1" applyFont="1" applyFill="1" applyBorder="1" applyAlignment="1" applyProtection="1">
      <alignment horizontal="center" vertical="center"/>
    </xf>
    <xf numFmtId="185" fontId="17" fillId="7" borderId="37" xfId="5" applyNumberFormat="1" applyFont="1" applyFill="1" applyBorder="1" applyAlignment="1" applyProtection="1">
      <alignment horizontal="right" vertical="center" indent="3" shrinkToFit="1"/>
    </xf>
    <xf numFmtId="185" fontId="17" fillId="7" borderId="38" xfId="5" applyNumberFormat="1" applyFont="1" applyFill="1" applyBorder="1" applyAlignment="1" applyProtection="1">
      <alignment horizontal="right" vertical="center" indent="3" shrinkToFit="1"/>
    </xf>
    <xf numFmtId="3" fontId="21" fillId="0" borderId="88" xfId="1" applyNumberFormat="1" applyFont="1" applyFill="1" applyBorder="1" applyAlignment="1" applyProtection="1">
      <alignment horizontal="right" vertical="center" shrinkToFit="1"/>
    </xf>
    <xf numFmtId="3" fontId="21" fillId="0" borderId="62" xfId="1" applyNumberFormat="1" applyFont="1" applyFill="1" applyBorder="1" applyAlignment="1" applyProtection="1">
      <alignment horizontal="right" vertical="center" shrinkToFit="1"/>
    </xf>
    <xf numFmtId="3" fontId="21" fillId="0" borderId="91" xfId="1" applyNumberFormat="1" applyFont="1" applyFill="1" applyBorder="1" applyAlignment="1" applyProtection="1">
      <alignment horizontal="right" vertical="center" shrinkToFit="1"/>
    </xf>
    <xf numFmtId="3" fontId="21" fillId="0" borderId="108" xfId="1" applyNumberFormat="1" applyFont="1" applyFill="1" applyBorder="1" applyAlignment="1" applyProtection="1">
      <alignment horizontal="right" vertical="center" shrinkToFit="1"/>
    </xf>
    <xf numFmtId="3" fontId="21" fillId="0" borderId="54" xfId="1" quotePrefix="1" applyNumberFormat="1" applyFont="1" applyFill="1" applyBorder="1" applyAlignment="1" applyProtection="1">
      <alignment vertical="center" shrinkToFit="1"/>
    </xf>
    <xf numFmtId="3" fontId="21" fillId="0" borderId="55" xfId="1" quotePrefix="1" applyNumberFormat="1" applyFont="1" applyFill="1" applyBorder="1" applyAlignment="1" applyProtection="1">
      <alignment vertical="center" shrinkToFit="1"/>
    </xf>
    <xf numFmtId="3" fontId="21" fillId="0" borderId="88" xfId="1" quotePrefix="1" applyNumberFormat="1" applyFont="1" applyFill="1" applyBorder="1" applyAlignment="1" applyProtection="1">
      <alignment vertical="center" shrinkToFit="1"/>
    </xf>
    <xf numFmtId="3" fontId="21" fillId="0" borderId="62" xfId="1" quotePrefix="1" applyNumberFormat="1" applyFont="1" applyFill="1" applyBorder="1" applyAlignment="1" applyProtection="1">
      <alignment vertical="center" shrinkToFit="1"/>
    </xf>
    <xf numFmtId="177" fontId="9" fillId="6" borderId="15" xfId="1" applyNumberFormat="1" applyFont="1" applyFill="1" applyBorder="1" applyAlignment="1" applyProtection="1">
      <alignment horizontal="center" vertical="center" shrinkToFit="1"/>
      <protection locked="0"/>
    </xf>
    <xf numFmtId="177" fontId="9" fillId="6" borderId="13" xfId="1" applyNumberFormat="1" applyFont="1" applyFill="1" applyBorder="1" applyAlignment="1" applyProtection="1">
      <alignment horizontal="center" vertical="center" shrinkToFit="1"/>
      <protection locked="0"/>
    </xf>
    <xf numFmtId="177" fontId="9" fillId="6" borderId="23" xfId="1" applyNumberFormat="1" applyFont="1" applyFill="1" applyBorder="1" applyAlignment="1" applyProtection="1">
      <alignment horizontal="center" vertical="center" shrinkToFit="1"/>
      <protection locked="0"/>
    </xf>
    <xf numFmtId="177" fontId="9" fillId="6" borderId="24" xfId="1" applyNumberFormat="1" applyFont="1" applyFill="1" applyBorder="1" applyAlignment="1" applyProtection="1">
      <alignment horizontal="center" vertical="center" shrinkToFit="1"/>
      <protection locked="0"/>
    </xf>
    <xf numFmtId="177" fontId="9" fillId="6" borderId="28" xfId="1" applyNumberFormat="1" applyFont="1" applyFill="1" applyBorder="1" applyAlignment="1" applyProtection="1">
      <alignment horizontal="center" vertical="center" shrinkToFit="1"/>
      <protection locked="0"/>
    </xf>
    <xf numFmtId="177" fontId="9" fillId="6" borderId="29" xfId="1" applyNumberFormat="1" applyFont="1" applyFill="1" applyBorder="1" applyAlignment="1" applyProtection="1">
      <alignment horizontal="center" vertical="center" shrinkToFit="1"/>
      <protection locked="0"/>
    </xf>
    <xf numFmtId="181" fontId="18" fillId="6" borderId="35" xfId="1" applyNumberFormat="1" applyFont="1" applyFill="1" applyBorder="1" applyAlignment="1" applyProtection="1">
      <alignment horizontal="center" vertical="center"/>
    </xf>
    <xf numFmtId="182" fontId="18" fillId="6" borderId="35" xfId="4" applyNumberFormat="1" applyFont="1" applyFill="1" applyBorder="1" applyAlignment="1" applyProtection="1">
      <alignment horizontal="center" vertical="center"/>
    </xf>
    <xf numFmtId="182" fontId="18" fillId="6" borderId="35" xfId="4" applyNumberFormat="1" applyFont="1" applyFill="1" applyBorder="1" applyAlignment="1" applyProtection="1">
      <alignment horizontal="center" vertical="center" wrapText="1"/>
    </xf>
    <xf numFmtId="182" fontId="18" fillId="6" borderId="23" xfId="4" applyNumberFormat="1" applyFont="1" applyFill="1" applyBorder="1" applyAlignment="1" applyProtection="1">
      <alignment horizontal="center" vertical="center"/>
    </xf>
    <xf numFmtId="182" fontId="18" fillId="6" borderId="34" xfId="4" applyNumberFormat="1" applyFont="1" applyFill="1" applyBorder="1" applyAlignment="1" applyProtection="1">
      <alignment horizontal="center" vertical="center" wrapText="1"/>
    </xf>
    <xf numFmtId="182" fontId="18" fillId="6" borderId="34" xfId="4" applyNumberFormat="1" applyFont="1" applyFill="1" applyBorder="1" applyAlignment="1" applyProtection="1">
      <alignment horizontal="center" vertical="center"/>
    </xf>
    <xf numFmtId="181" fontId="17" fillId="6" borderId="36" xfId="1" applyNumberFormat="1" applyFont="1" applyFill="1" applyBorder="1" applyAlignment="1" applyProtection="1">
      <alignment horizontal="center" vertical="center"/>
      <protection locked="0"/>
    </xf>
    <xf numFmtId="181" fontId="17" fillId="6" borderId="37" xfId="1" applyNumberFormat="1" applyFont="1" applyFill="1" applyBorder="1" applyAlignment="1" applyProtection="1">
      <alignment horizontal="center" vertical="center"/>
      <protection locked="0"/>
    </xf>
    <xf numFmtId="0" fontId="17" fillId="6" borderId="36" xfId="1" applyNumberFormat="1" applyFont="1" applyFill="1" applyBorder="1" applyAlignment="1" applyProtection="1">
      <alignment horizontal="center" vertical="center" shrinkToFit="1"/>
      <protection locked="0"/>
    </xf>
    <xf numFmtId="0" fontId="17" fillId="6" borderId="37" xfId="1" applyNumberFormat="1" applyFont="1" applyFill="1" applyBorder="1" applyAlignment="1" applyProtection="1">
      <alignment horizontal="center" vertical="center" shrinkToFit="1"/>
      <protection locked="0"/>
    </xf>
    <xf numFmtId="0" fontId="17" fillId="6" borderId="38" xfId="1" applyNumberFormat="1" applyFont="1" applyFill="1" applyBorder="1" applyAlignment="1" applyProtection="1">
      <alignment horizontal="center" vertical="center" shrinkToFit="1"/>
      <protection locked="0"/>
    </xf>
    <xf numFmtId="195" fontId="17" fillId="6" borderId="36" xfId="1" applyNumberFormat="1" applyFont="1" applyFill="1" applyBorder="1" applyAlignment="1" applyProtection="1">
      <alignment horizontal="center" vertical="center"/>
      <protection locked="0"/>
    </xf>
    <xf numFmtId="195" fontId="17" fillId="6" borderId="37" xfId="1" applyNumberFormat="1" applyFont="1" applyFill="1" applyBorder="1" applyAlignment="1" applyProtection="1">
      <alignment horizontal="center" vertical="center"/>
      <protection locked="0"/>
    </xf>
    <xf numFmtId="195" fontId="17" fillId="6" borderId="38" xfId="1" applyNumberFormat="1" applyFont="1" applyFill="1" applyBorder="1" applyAlignment="1" applyProtection="1">
      <alignment horizontal="center" vertical="center"/>
      <protection locked="0"/>
    </xf>
    <xf numFmtId="182" fontId="18" fillId="6" borderId="14" xfId="4" applyNumberFormat="1" applyFont="1" applyFill="1" applyBorder="1" applyAlignment="1" applyProtection="1">
      <alignment horizontal="center" vertical="center"/>
    </xf>
    <xf numFmtId="0" fontId="13" fillId="7" borderId="34" xfId="1" applyFont="1" applyFill="1" applyBorder="1" applyAlignment="1" applyProtection="1">
      <alignment horizontal="left" vertical="center" wrapText="1"/>
    </xf>
    <xf numFmtId="182" fontId="17" fillId="6" borderId="14" xfId="4" applyNumberFormat="1" applyFont="1" applyFill="1" applyBorder="1" applyAlignment="1" applyProtection="1">
      <alignment horizontal="center" vertical="center"/>
    </xf>
    <xf numFmtId="182" fontId="17" fillId="6" borderId="34" xfId="4" applyNumberFormat="1" applyFont="1" applyFill="1" applyBorder="1" applyAlignment="1" applyProtection="1">
      <alignment horizontal="center" vertical="center"/>
    </xf>
    <xf numFmtId="182" fontId="17" fillId="6" borderId="70" xfId="4" applyNumberFormat="1" applyFont="1" applyFill="1" applyBorder="1" applyAlignment="1" applyProtection="1">
      <alignment horizontal="center" vertical="center"/>
    </xf>
    <xf numFmtId="182" fontId="17" fillId="6" borderId="28" xfId="4" applyNumberFormat="1" applyFont="1" applyFill="1" applyBorder="1" applyAlignment="1" applyProtection="1">
      <alignment horizontal="center" vertical="center"/>
    </xf>
    <xf numFmtId="9" fontId="19" fillId="6" borderId="31" xfId="3" applyFont="1" applyFill="1" applyBorder="1" applyAlignment="1" applyProtection="1">
      <alignment horizontal="center" vertical="center"/>
      <protection locked="0"/>
    </xf>
    <xf numFmtId="9" fontId="19" fillId="6" borderId="32" xfId="3" applyFont="1" applyFill="1" applyBorder="1" applyAlignment="1" applyProtection="1">
      <alignment horizontal="center" vertical="center"/>
      <protection locked="0"/>
    </xf>
    <xf numFmtId="9" fontId="19" fillId="6" borderId="33" xfId="3" applyFont="1" applyFill="1" applyBorder="1" applyAlignment="1" applyProtection="1">
      <alignment horizontal="center" vertical="center"/>
      <protection locked="0"/>
    </xf>
    <xf numFmtId="181" fontId="17" fillId="6" borderId="36" xfId="1" applyNumberFormat="1" applyFont="1" applyFill="1" applyBorder="1" applyAlignment="1" applyProtection="1">
      <alignment horizontal="center" vertical="center"/>
    </xf>
    <xf numFmtId="181" fontId="17" fillId="6" borderId="37" xfId="1" applyNumberFormat="1" applyFont="1" applyFill="1" applyBorder="1" applyAlignment="1" applyProtection="1">
      <alignment horizontal="center" vertical="center"/>
    </xf>
    <xf numFmtId="181" fontId="17" fillId="6" borderId="38" xfId="1" applyNumberFormat="1" applyFont="1" applyFill="1" applyBorder="1" applyAlignment="1" applyProtection="1">
      <alignment horizontal="center" vertical="center"/>
    </xf>
    <xf numFmtId="3" fontId="21" fillId="0" borderId="91" xfId="1" quotePrefix="1" applyNumberFormat="1" applyFont="1" applyFill="1" applyBorder="1" applyAlignment="1" applyProtection="1">
      <alignment vertical="center" shrinkToFit="1"/>
    </xf>
    <xf numFmtId="3" fontId="21" fillId="0" borderId="108" xfId="1" quotePrefix="1" applyNumberFormat="1" applyFont="1" applyFill="1" applyBorder="1" applyAlignment="1" applyProtection="1">
      <alignment vertical="center" shrinkToFit="1"/>
    </xf>
    <xf numFmtId="3" fontId="21" fillId="0" borderId="126" xfId="1" quotePrefix="1" applyNumberFormat="1" applyFont="1" applyFill="1" applyBorder="1" applyAlignment="1" applyProtection="1">
      <alignment vertical="center" shrinkToFit="1"/>
    </xf>
    <xf numFmtId="179" fontId="17" fillId="6" borderId="36" xfId="1" applyNumberFormat="1" applyFont="1" applyFill="1" applyBorder="1" applyAlignment="1" applyProtection="1">
      <alignment horizontal="center" vertical="center"/>
      <protection locked="0"/>
    </xf>
    <xf numFmtId="179" fontId="17" fillId="6" borderId="37" xfId="1" applyNumberFormat="1" applyFont="1" applyFill="1" applyBorder="1" applyAlignment="1" applyProtection="1">
      <alignment horizontal="center" vertical="center"/>
      <protection locked="0"/>
    </xf>
    <xf numFmtId="179" fontId="17" fillId="6" borderId="38" xfId="1" applyNumberFormat="1" applyFont="1" applyFill="1" applyBorder="1" applyAlignment="1" applyProtection="1">
      <alignment horizontal="center" vertical="center"/>
      <protection locked="0"/>
    </xf>
    <xf numFmtId="176" fontId="2" fillId="6" borderId="0" xfId="1" applyNumberFormat="1" applyFont="1" applyFill="1" applyBorder="1" applyAlignment="1" applyProtection="1">
      <alignment horizontal="right"/>
    </xf>
    <xf numFmtId="177" fontId="9" fillId="6" borderId="8"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xf>
    <xf numFmtId="177" fontId="9" fillId="6" borderId="9"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protection locked="0"/>
    </xf>
    <xf numFmtId="0" fontId="34" fillId="0" borderId="35" xfId="1" applyFont="1" applyFill="1" applyBorder="1" applyAlignment="1" applyProtection="1">
      <alignment horizontal="center" vertical="center" textRotation="255" wrapText="1"/>
    </xf>
    <xf numFmtId="0" fontId="34" fillId="0" borderId="70" xfId="1" applyFont="1" applyFill="1" applyBorder="1" applyAlignment="1" applyProtection="1">
      <alignment horizontal="center" vertical="center" textRotation="255" wrapText="1"/>
    </xf>
    <xf numFmtId="0" fontId="13" fillId="0" borderId="35" xfId="1" applyFont="1" applyFill="1" applyBorder="1" applyAlignment="1" applyProtection="1">
      <alignment horizontal="center" vertical="center" textRotation="255"/>
    </xf>
    <xf numFmtId="0" fontId="13" fillId="0" borderId="64" xfId="1" applyFont="1" applyFill="1" applyBorder="1" applyAlignment="1" applyProtection="1">
      <alignment horizontal="center" vertical="center" textRotation="255"/>
    </xf>
    <xf numFmtId="0" fontId="13" fillId="0" borderId="70" xfId="1" applyFont="1" applyFill="1" applyBorder="1" applyAlignment="1" applyProtection="1">
      <alignment horizontal="center" vertical="center" textRotation="255"/>
    </xf>
    <xf numFmtId="3" fontId="21" fillId="6" borderId="118" xfId="1" applyNumberFormat="1" applyFont="1" applyFill="1" applyBorder="1" applyAlignment="1" applyProtection="1">
      <alignment horizontal="center" vertical="center" shrinkToFit="1"/>
    </xf>
    <xf numFmtId="3" fontId="21" fillId="6" borderId="119" xfId="1" applyNumberFormat="1" applyFont="1" applyFill="1" applyBorder="1" applyAlignment="1" applyProtection="1">
      <alignment horizontal="center" vertical="center" shrinkToFit="1"/>
    </xf>
    <xf numFmtId="3" fontId="21" fillId="0" borderId="110" xfId="1" quotePrefix="1" applyNumberFormat="1" applyFont="1" applyFill="1" applyBorder="1" applyAlignment="1" applyProtection="1">
      <alignment vertical="center" shrinkToFit="1"/>
    </xf>
    <xf numFmtId="3" fontId="21" fillId="0" borderId="100" xfId="1" quotePrefix="1" applyNumberFormat="1" applyFont="1" applyFill="1" applyBorder="1" applyAlignment="1" applyProtection="1">
      <alignment vertical="center" shrinkToFit="1"/>
    </xf>
    <xf numFmtId="3" fontId="21" fillId="0" borderId="107" xfId="1" quotePrefix="1" applyNumberFormat="1" applyFont="1" applyFill="1" applyBorder="1" applyAlignment="1" applyProtection="1">
      <alignment vertical="center" shrinkToFit="1"/>
    </xf>
    <xf numFmtId="3" fontId="21" fillId="0" borderId="109" xfId="1" quotePrefix="1" applyNumberFormat="1" applyFont="1" applyFill="1" applyBorder="1" applyAlignment="1" applyProtection="1">
      <alignment vertical="center" shrinkToFit="1"/>
    </xf>
    <xf numFmtId="0" fontId="20" fillId="6" borderId="31" xfId="1" applyFont="1" applyFill="1" applyBorder="1" applyAlignment="1" applyProtection="1">
      <alignment horizontal="center" vertical="center"/>
      <protection locked="0"/>
    </xf>
    <xf numFmtId="0" fontId="20" fillId="6" borderId="33" xfId="1" applyFont="1" applyFill="1" applyBorder="1" applyAlignment="1" applyProtection="1">
      <alignment horizontal="center" vertical="center"/>
      <protection locked="0"/>
    </xf>
    <xf numFmtId="0" fontId="13" fillId="6" borderId="29" xfId="1" applyFont="1" applyFill="1" applyBorder="1" applyAlignment="1" applyProtection="1">
      <alignment horizontal="right" vertical="center" shrinkToFit="1"/>
    </xf>
    <xf numFmtId="0" fontId="13" fillId="6" borderId="30" xfId="1" applyFont="1" applyFill="1" applyBorder="1" applyAlignment="1" applyProtection="1">
      <alignment horizontal="right" vertical="center" shrinkToFit="1"/>
    </xf>
    <xf numFmtId="3" fontId="21" fillId="6" borderId="121" xfId="1" applyNumberFormat="1" applyFont="1" applyFill="1" applyBorder="1" applyAlignment="1" applyProtection="1">
      <alignment horizontal="center" vertical="center" shrinkToFit="1"/>
    </xf>
    <xf numFmtId="3" fontId="21" fillId="6" borderId="122" xfId="1" applyNumberFormat="1" applyFont="1" applyFill="1" applyBorder="1" applyAlignment="1" applyProtection="1">
      <alignment horizontal="center" vertical="center" shrinkToFit="1"/>
    </xf>
    <xf numFmtId="3" fontId="21" fillId="0" borderId="51" xfId="1" applyNumberFormat="1" applyFont="1" applyFill="1" applyBorder="1" applyAlignment="1" applyProtection="1">
      <alignment horizontal="right" vertical="center" shrinkToFit="1"/>
    </xf>
    <xf numFmtId="0" fontId="20" fillId="0" borderId="51" xfId="1" applyFont="1" applyFill="1" applyBorder="1" applyAlignment="1" applyProtection="1">
      <alignment horizontal="center" vertical="center" shrinkToFit="1"/>
      <protection locked="0"/>
    </xf>
    <xf numFmtId="0" fontId="20" fillId="0" borderId="52" xfId="1" applyFont="1" applyFill="1" applyBorder="1" applyAlignment="1" applyProtection="1">
      <alignment horizontal="center" vertical="center" shrinkToFit="1"/>
      <protection locked="0"/>
    </xf>
    <xf numFmtId="3" fontId="21" fillId="0" borderId="93" xfId="1" applyNumberFormat="1" applyFont="1" applyFill="1" applyBorder="1" applyAlignment="1" applyProtection="1">
      <alignment horizontal="right" vertical="center" shrinkToFit="1"/>
    </xf>
    <xf numFmtId="3" fontId="21" fillId="0" borderId="95" xfId="1" applyNumberFormat="1" applyFont="1" applyFill="1" applyBorder="1" applyAlignment="1" applyProtection="1">
      <alignment horizontal="right" vertical="center" shrinkToFit="1"/>
    </xf>
    <xf numFmtId="0" fontId="7" fillId="6" borderId="5" xfId="1" applyFont="1" applyFill="1" applyBorder="1" applyAlignment="1" applyProtection="1">
      <alignment horizontal="center" vertical="center" shrinkToFit="1"/>
      <protection hidden="1"/>
    </xf>
    <xf numFmtId="0" fontId="7" fillId="6" borderId="6" xfId="1" applyFont="1" applyFill="1" applyBorder="1" applyAlignment="1" applyProtection="1">
      <alignment horizontal="center" vertical="center" shrinkToFit="1"/>
      <protection hidden="1"/>
    </xf>
    <xf numFmtId="0" fontId="7" fillId="6" borderId="7" xfId="1" applyFont="1" applyFill="1" applyBorder="1" applyAlignment="1" applyProtection="1">
      <alignment horizontal="center" vertical="center" shrinkToFit="1"/>
      <protection hidden="1"/>
    </xf>
    <xf numFmtId="177" fontId="9" fillId="6" borderId="113" xfId="1" applyNumberFormat="1" applyFont="1" applyFill="1" applyBorder="1" applyAlignment="1" applyProtection="1">
      <alignment horizontal="center" vertical="center" shrinkToFit="1"/>
      <protection locked="0"/>
    </xf>
    <xf numFmtId="0" fontId="7" fillId="6" borderId="12" xfId="1" applyFont="1" applyFill="1" applyBorder="1" applyAlignment="1" applyProtection="1">
      <alignment horizontal="center" vertical="center" shrinkToFit="1"/>
      <protection hidden="1"/>
    </xf>
    <xf numFmtId="0" fontId="7" fillId="6" borderId="13" xfId="1" applyFont="1" applyFill="1" applyBorder="1" applyAlignment="1" applyProtection="1">
      <alignment horizontal="center" vertical="center" shrinkToFit="1"/>
      <protection hidden="1"/>
    </xf>
    <xf numFmtId="0" fontId="7" fillId="6" borderId="14" xfId="1" applyFont="1" applyFill="1" applyBorder="1" applyAlignment="1" applyProtection="1">
      <alignment horizontal="center" vertical="center" shrinkToFit="1"/>
      <protection hidden="1"/>
    </xf>
    <xf numFmtId="0" fontId="6" fillId="6" borderId="2"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4" xfId="1" applyFont="1" applyFill="1" applyBorder="1" applyAlignment="1" applyProtection="1">
      <alignment horizontal="center" vertical="center" wrapText="1"/>
    </xf>
    <xf numFmtId="0" fontId="6" fillId="6" borderId="10" xfId="1" applyFont="1" applyFill="1" applyBorder="1" applyAlignment="1" applyProtection="1">
      <alignment horizontal="center" vertical="center" wrapText="1"/>
    </xf>
    <xf numFmtId="0" fontId="6" fillId="6" borderId="0" xfId="1" applyFont="1" applyFill="1" applyBorder="1" applyAlignment="1" applyProtection="1">
      <alignment horizontal="center" vertical="center" wrapText="1"/>
    </xf>
    <xf numFmtId="0" fontId="6" fillId="6" borderId="11" xfId="1" applyFont="1" applyFill="1" applyBorder="1" applyAlignment="1" applyProtection="1">
      <alignment horizontal="center" vertical="center" wrapText="1"/>
    </xf>
    <xf numFmtId="0" fontId="6" fillId="6" borderId="16" xfId="1" applyFont="1" applyFill="1" applyBorder="1" applyAlignment="1" applyProtection="1">
      <alignment horizontal="center" vertical="center" wrapText="1"/>
    </xf>
    <xf numFmtId="0" fontId="6" fillId="6" borderId="1" xfId="1" applyFont="1" applyFill="1" applyBorder="1" applyAlignment="1" applyProtection="1">
      <alignment horizontal="center" vertical="center" wrapText="1"/>
    </xf>
    <xf numFmtId="0" fontId="6" fillId="6" borderId="17" xfId="1" applyFont="1" applyFill="1" applyBorder="1" applyAlignment="1" applyProtection="1">
      <alignment horizontal="center" vertical="center" wrapText="1"/>
    </xf>
    <xf numFmtId="0" fontId="9" fillId="6" borderId="21" xfId="1" applyFont="1" applyFill="1" applyBorder="1" applyAlignment="1" applyProtection="1">
      <alignment horizontal="left" vertical="center" shrinkToFit="1"/>
      <protection locked="0"/>
    </xf>
    <xf numFmtId="0" fontId="9" fillId="6" borderId="19" xfId="1" applyFont="1" applyFill="1" applyBorder="1" applyAlignment="1" applyProtection="1">
      <alignment horizontal="left" vertical="center" shrinkToFit="1"/>
      <protection locked="0"/>
    </xf>
    <xf numFmtId="0" fontId="9" fillId="6" borderId="22" xfId="1" applyFont="1" applyFill="1" applyBorder="1" applyAlignment="1" applyProtection="1">
      <alignment horizontal="left" vertical="center" shrinkToFit="1"/>
      <protection locked="0"/>
    </xf>
    <xf numFmtId="0" fontId="13" fillId="6" borderId="18" xfId="1" applyFont="1" applyFill="1" applyBorder="1" applyAlignment="1" applyProtection="1">
      <alignment horizontal="center" vertical="center" shrinkToFit="1"/>
      <protection hidden="1"/>
    </xf>
    <xf numFmtId="0" fontId="13" fillId="6" borderId="19" xfId="1" applyFont="1" applyFill="1" applyBorder="1" applyAlignment="1" applyProtection="1">
      <alignment horizontal="center" vertical="center" shrinkToFit="1"/>
      <protection hidden="1"/>
    </xf>
    <xf numFmtId="0" fontId="13" fillId="6" borderId="20" xfId="1" applyFont="1" applyFill="1" applyBorder="1" applyAlignment="1" applyProtection="1">
      <alignment horizontal="center" vertical="center" shrinkToFit="1"/>
      <protection hidden="1"/>
    </xf>
    <xf numFmtId="0" fontId="13" fillId="6" borderId="111" xfId="1" applyFont="1" applyFill="1" applyBorder="1" applyAlignment="1" applyProtection="1">
      <alignment horizontal="center" vertical="center" shrinkToFit="1"/>
      <protection hidden="1"/>
    </xf>
    <xf numFmtId="0" fontId="13" fillId="6" borderId="24" xfId="1" applyFont="1" applyFill="1" applyBorder="1" applyAlignment="1" applyProtection="1">
      <alignment horizontal="center" vertical="center" shrinkToFit="1"/>
      <protection hidden="1"/>
    </xf>
    <xf numFmtId="0" fontId="13" fillId="6" borderId="25" xfId="1" applyFont="1" applyFill="1" applyBorder="1" applyAlignment="1" applyProtection="1">
      <alignment horizontal="center" vertical="center" shrinkToFit="1"/>
      <protection hidden="1"/>
    </xf>
    <xf numFmtId="0" fontId="13" fillId="6" borderId="112" xfId="1" applyFont="1" applyFill="1" applyBorder="1" applyAlignment="1" applyProtection="1">
      <alignment horizontal="center" vertical="center" shrinkToFit="1"/>
      <protection hidden="1"/>
    </xf>
    <xf numFmtId="0" fontId="13" fillId="6" borderId="29" xfId="1" applyFont="1" applyFill="1" applyBorder="1" applyAlignment="1" applyProtection="1">
      <alignment horizontal="center" vertical="center" shrinkToFit="1"/>
      <protection hidden="1"/>
    </xf>
    <xf numFmtId="0" fontId="13" fillId="6" borderId="30" xfId="1" applyFont="1" applyFill="1" applyBorder="1" applyAlignment="1" applyProtection="1">
      <alignment horizontal="center" vertical="center" shrinkToFit="1"/>
      <protection hidden="1"/>
    </xf>
    <xf numFmtId="0" fontId="13" fillId="6" borderId="34" xfId="1" applyFont="1" applyFill="1" applyBorder="1" applyAlignment="1" applyProtection="1">
      <alignment horizontal="center" vertical="center" wrapText="1"/>
    </xf>
    <xf numFmtId="0" fontId="13" fillId="6" borderId="15" xfId="1" applyFont="1" applyFill="1" applyBorder="1" applyAlignment="1" applyProtection="1">
      <alignment horizontal="center" vertical="center" wrapText="1"/>
    </xf>
    <xf numFmtId="9" fontId="18" fillId="6" borderId="23" xfId="3" applyFont="1" applyFill="1" applyBorder="1" applyAlignment="1" applyProtection="1">
      <alignment horizontal="center" vertical="center" wrapText="1"/>
    </xf>
    <xf numFmtId="9" fontId="18" fillId="6" borderId="24" xfId="3" applyFont="1" applyFill="1" applyBorder="1" applyAlignment="1" applyProtection="1">
      <alignment horizontal="center" vertical="center" wrapText="1"/>
    </xf>
    <xf numFmtId="9" fontId="18" fillId="6" borderId="28" xfId="3" applyFont="1" applyFill="1" applyBorder="1" applyAlignment="1" applyProtection="1">
      <alignment horizontal="center" vertical="center" wrapText="1"/>
    </xf>
    <xf numFmtId="9" fontId="18" fillId="6" borderId="29" xfId="3" applyFont="1" applyFill="1" applyBorder="1" applyAlignment="1" applyProtection="1">
      <alignment horizontal="center" vertical="center" wrapText="1"/>
    </xf>
    <xf numFmtId="0" fontId="18" fillId="6" borderId="35" xfId="1" applyFont="1" applyFill="1" applyBorder="1" applyAlignment="1" applyProtection="1">
      <alignment horizontal="center" vertical="center" shrinkToFit="1"/>
    </xf>
    <xf numFmtId="0" fontId="14" fillId="6" borderId="0" xfId="1" applyFont="1" applyFill="1" applyAlignment="1" applyProtection="1">
      <alignment horizontal="center" vertical="center"/>
    </xf>
    <xf numFmtId="0" fontId="3" fillId="6" borderId="26" xfId="1" applyFont="1" applyFill="1" applyBorder="1" applyAlignment="1" applyProtection="1">
      <alignment horizontal="left" vertical="center" shrinkToFit="1"/>
    </xf>
    <xf numFmtId="0" fontId="3" fillId="6" borderId="0" xfId="1" applyFont="1" applyFill="1" applyBorder="1" applyAlignment="1" applyProtection="1">
      <alignment horizontal="left" vertical="center" shrinkToFit="1"/>
    </xf>
    <xf numFmtId="0" fontId="3" fillId="6" borderId="27" xfId="1" applyFont="1" applyFill="1" applyBorder="1" applyAlignment="1" applyProtection="1">
      <alignment horizontal="left" vertical="center" shrinkToFit="1"/>
    </xf>
    <xf numFmtId="180" fontId="17" fillId="6" borderId="36" xfId="1" applyNumberFormat="1" applyFont="1" applyFill="1" applyBorder="1" applyAlignment="1" applyProtection="1">
      <alignment horizontal="center" vertical="center" shrinkToFit="1"/>
      <protection locked="0"/>
    </xf>
    <xf numFmtId="180" fontId="17" fillId="6" borderId="37" xfId="1" applyNumberFormat="1" applyFont="1" applyFill="1" applyBorder="1" applyAlignment="1" applyProtection="1">
      <alignment horizontal="center" vertical="center" shrinkToFit="1"/>
      <protection locked="0"/>
    </xf>
    <xf numFmtId="180" fontId="17" fillId="6" borderId="38" xfId="1" applyNumberFormat="1" applyFont="1" applyFill="1" applyBorder="1" applyAlignment="1" applyProtection="1">
      <alignment horizontal="center" vertical="center" shrinkToFit="1"/>
      <protection locked="0"/>
    </xf>
    <xf numFmtId="0" fontId="7" fillId="6" borderId="14" xfId="1" applyFont="1" applyFill="1" applyBorder="1" applyAlignment="1" applyProtection="1">
      <alignment horizontal="center" vertical="center"/>
    </xf>
    <xf numFmtId="0" fontId="7" fillId="6" borderId="34" xfId="1" applyFont="1" applyFill="1" applyBorder="1" applyAlignment="1" applyProtection="1">
      <alignment horizontal="center" vertical="center"/>
    </xf>
    <xf numFmtId="0" fontId="17" fillId="6" borderId="34" xfId="1" applyFont="1" applyFill="1" applyBorder="1" applyAlignment="1" applyProtection="1">
      <alignment horizontal="center" vertical="center"/>
    </xf>
    <xf numFmtId="0" fontId="7" fillId="6" borderId="15" xfId="1" applyFont="1" applyFill="1" applyBorder="1" applyAlignment="1" applyProtection="1">
      <alignment horizontal="center" vertical="center"/>
    </xf>
    <xf numFmtId="0" fontId="18" fillId="6" borderId="34" xfId="1" applyFont="1" applyFill="1" applyBorder="1" applyAlignment="1" applyProtection="1">
      <alignment horizontal="center" vertical="center" wrapText="1"/>
    </xf>
    <xf numFmtId="0" fontId="18" fillId="6" borderId="35" xfId="1" applyFont="1" applyFill="1" applyBorder="1" applyAlignment="1" applyProtection="1">
      <alignment horizontal="center" vertical="center" wrapText="1"/>
    </xf>
    <xf numFmtId="3" fontId="21" fillId="0" borderId="105" xfId="1" applyNumberFormat="1" applyFont="1" applyFill="1" applyBorder="1" applyAlignment="1" applyProtection="1">
      <alignment horizontal="right" vertical="center" shrinkToFit="1"/>
    </xf>
    <xf numFmtId="3" fontId="21" fillId="0" borderId="103" xfId="1" applyNumberFormat="1" applyFont="1" applyFill="1" applyBorder="1" applyAlignment="1" applyProtection="1">
      <alignment horizontal="right" vertical="center" shrinkToFit="1"/>
    </xf>
    <xf numFmtId="3" fontId="21" fillId="0" borderId="66" xfId="1" applyNumberFormat="1" applyFont="1" applyFill="1" applyBorder="1" applyAlignment="1" applyProtection="1">
      <alignment horizontal="right" vertical="center" shrinkToFit="1"/>
    </xf>
    <xf numFmtId="3" fontId="21" fillId="0" borderId="86" xfId="1" applyNumberFormat="1" applyFont="1" applyFill="1" applyBorder="1" applyAlignment="1" applyProtection="1">
      <alignment horizontal="right" vertical="center" shrinkToFit="1"/>
    </xf>
    <xf numFmtId="3" fontId="21" fillId="0" borderId="89" xfId="1" applyNumberFormat="1" applyFont="1" applyFill="1" applyBorder="1" applyAlignment="1" applyProtection="1">
      <alignment horizontal="right" vertical="center" shrinkToFit="1"/>
    </xf>
    <xf numFmtId="3" fontId="21" fillId="0" borderId="51" xfId="1" quotePrefix="1" applyNumberFormat="1" applyFont="1" applyFill="1" applyBorder="1" applyAlignment="1" applyProtection="1">
      <alignment vertical="center" shrinkToFit="1"/>
    </xf>
    <xf numFmtId="3" fontId="21" fillId="0" borderId="96" xfId="1" applyNumberFormat="1" applyFont="1" applyFill="1" applyBorder="1" applyAlignment="1" applyProtection="1">
      <alignment horizontal="right" vertical="center" shrinkToFit="1"/>
    </xf>
    <xf numFmtId="3" fontId="21" fillId="0" borderId="102" xfId="1" applyNumberFormat="1" applyFont="1" applyFill="1" applyBorder="1" applyAlignment="1" applyProtection="1">
      <alignment horizontal="right" vertical="center" shrinkToFit="1"/>
    </xf>
    <xf numFmtId="3" fontId="21" fillId="0" borderId="106" xfId="1" applyNumberFormat="1" applyFont="1" applyFill="1" applyBorder="1" applyAlignment="1" applyProtection="1">
      <alignment horizontal="right" vertical="center" shrinkToFit="1"/>
    </xf>
    <xf numFmtId="3" fontId="21" fillId="0" borderId="104" xfId="1" applyNumberFormat="1" applyFont="1" applyFill="1" applyBorder="1" applyAlignment="1" applyProtection="1">
      <alignment horizontal="right" vertical="center" shrinkToFit="1"/>
    </xf>
    <xf numFmtId="3" fontId="21" fillId="0" borderId="92" xfId="1" applyNumberFormat="1" applyFont="1" applyFill="1" applyBorder="1" applyAlignment="1" applyProtection="1">
      <alignment horizontal="right" vertical="center" shrinkToFit="1"/>
    </xf>
    <xf numFmtId="3" fontId="21" fillId="0" borderId="94" xfId="1" applyNumberFormat="1" applyFont="1" applyFill="1" applyBorder="1" applyAlignment="1" applyProtection="1">
      <alignment horizontal="right" vertical="center" shrinkToFit="1"/>
    </xf>
    <xf numFmtId="183" fontId="20" fillId="6" borderId="41" xfId="1" applyNumberFormat="1" applyFont="1" applyFill="1" applyBorder="1" applyAlignment="1" applyProtection="1">
      <alignment horizontal="right" vertical="center" shrinkToFit="1"/>
      <protection locked="0"/>
    </xf>
    <xf numFmtId="183" fontId="20" fillId="6" borderId="44" xfId="1" applyNumberFormat="1" applyFont="1" applyFill="1" applyBorder="1" applyAlignment="1" applyProtection="1">
      <alignment horizontal="right" vertical="center" shrinkToFit="1"/>
      <protection locked="0"/>
    </xf>
    <xf numFmtId="183" fontId="20" fillId="6" borderId="45" xfId="1" applyNumberFormat="1" applyFont="1" applyFill="1" applyBorder="1" applyAlignment="1" applyProtection="1">
      <alignment horizontal="right" vertical="center" shrinkToFit="1"/>
      <protection locked="0"/>
    </xf>
    <xf numFmtId="183" fontId="20" fillId="6" borderId="46" xfId="1" applyNumberFormat="1" applyFont="1" applyFill="1" applyBorder="1" applyAlignment="1" applyProtection="1">
      <alignment horizontal="right" vertical="center" shrinkToFit="1"/>
      <protection locked="0"/>
    </xf>
    <xf numFmtId="3" fontId="21" fillId="3" borderId="54" xfId="1" applyNumberFormat="1" applyFont="1" applyFill="1" applyBorder="1" applyAlignment="1" applyProtection="1">
      <alignment horizontal="right" vertical="center" shrinkToFit="1"/>
    </xf>
    <xf numFmtId="3" fontId="21" fillId="3" borderId="91" xfId="1" applyNumberFormat="1" applyFont="1" applyFill="1" applyBorder="1" applyAlignment="1" applyProtection="1">
      <alignment horizontal="right" vertical="center" shrinkToFit="1"/>
    </xf>
    <xf numFmtId="0" fontId="13" fillId="6" borderId="23" xfId="1" applyFont="1" applyFill="1" applyBorder="1" applyAlignment="1" applyProtection="1">
      <alignment horizontal="center" vertical="center"/>
    </xf>
    <xf numFmtId="0" fontId="13" fillId="6" borderId="24" xfId="1" applyFont="1" applyFill="1" applyBorder="1" applyAlignment="1" applyProtection="1">
      <alignment horizontal="center" vertical="center"/>
    </xf>
    <xf numFmtId="0" fontId="13" fillId="6" borderId="26" xfId="1" applyFont="1" applyFill="1" applyBorder="1" applyAlignment="1" applyProtection="1">
      <alignment horizontal="center" vertical="center"/>
    </xf>
    <xf numFmtId="0" fontId="13" fillId="6" borderId="0" xfId="1" applyFont="1" applyFill="1" applyBorder="1" applyAlignment="1" applyProtection="1">
      <alignment horizontal="center" vertical="center"/>
    </xf>
    <xf numFmtId="0" fontId="13" fillId="6" borderId="28" xfId="1" applyFont="1" applyFill="1" applyBorder="1" applyAlignment="1" applyProtection="1">
      <alignment horizontal="center" vertical="center"/>
    </xf>
    <xf numFmtId="0" fontId="13" fillId="6" borderId="29" xfId="1" applyFont="1" applyFill="1" applyBorder="1" applyAlignment="1" applyProtection="1">
      <alignment horizontal="center" vertical="center"/>
    </xf>
    <xf numFmtId="0" fontId="13" fillId="6" borderId="23" xfId="1" applyFont="1" applyFill="1" applyBorder="1" applyAlignment="1" applyProtection="1">
      <alignment horizontal="center" vertical="center" wrapText="1"/>
    </xf>
    <xf numFmtId="0" fontId="13" fillId="6" borderId="25" xfId="1" applyFont="1" applyFill="1" applyBorder="1" applyAlignment="1" applyProtection="1">
      <alignment horizontal="center" vertical="center" wrapText="1"/>
    </xf>
    <xf numFmtId="0" fontId="13" fillId="6" borderId="26" xfId="1" applyFont="1" applyFill="1" applyBorder="1" applyAlignment="1" applyProtection="1">
      <alignment horizontal="center" vertical="center" wrapText="1"/>
    </xf>
    <xf numFmtId="0" fontId="13" fillId="6" borderId="27" xfId="1" applyFont="1" applyFill="1" applyBorder="1" applyAlignment="1" applyProtection="1">
      <alignment horizontal="center" vertical="center" wrapText="1"/>
    </xf>
    <xf numFmtId="0" fontId="13" fillId="6" borderId="15" xfId="1" applyFont="1" applyFill="1" applyBorder="1" applyAlignment="1" applyProtection="1">
      <alignment horizontal="center" vertical="center" shrinkToFit="1"/>
    </xf>
    <xf numFmtId="0" fontId="13" fillId="6" borderId="13" xfId="1" applyFont="1" applyFill="1" applyBorder="1" applyAlignment="1" applyProtection="1">
      <alignment horizontal="center" vertical="center" shrinkToFit="1"/>
    </xf>
    <xf numFmtId="0" fontId="13" fillId="6" borderId="14" xfId="1" applyFont="1" applyFill="1" applyBorder="1" applyAlignment="1" applyProtection="1">
      <alignment horizontal="center" vertical="center" shrinkToFit="1"/>
    </xf>
    <xf numFmtId="0" fontId="13" fillId="6" borderId="21" xfId="1" applyFont="1" applyFill="1" applyBorder="1" applyAlignment="1" applyProtection="1">
      <alignment horizontal="center" vertical="center" shrinkToFit="1"/>
    </xf>
    <xf numFmtId="0" fontId="13" fillId="6" borderId="101" xfId="1" applyFont="1" applyFill="1" applyBorder="1" applyAlignment="1" applyProtection="1">
      <alignment horizontal="center" vertical="center" shrinkToFit="1"/>
    </xf>
    <xf numFmtId="0" fontId="13" fillId="6" borderId="39" xfId="1" applyFont="1" applyFill="1" applyBorder="1" applyAlignment="1" applyProtection="1">
      <alignment horizontal="center" vertical="center" shrinkToFit="1"/>
    </xf>
    <xf numFmtId="0" fontId="13" fillId="6" borderId="20" xfId="1" applyFont="1" applyFill="1" applyBorder="1" applyAlignment="1" applyProtection="1">
      <alignment horizontal="center" vertical="center" shrinkToFit="1"/>
    </xf>
    <xf numFmtId="3" fontId="21" fillId="0" borderId="53" xfId="1" applyNumberFormat="1" applyFont="1" applyFill="1" applyBorder="1" applyAlignment="1" applyProtection="1">
      <alignment horizontal="right" vertical="center" shrinkToFit="1"/>
    </xf>
    <xf numFmtId="3" fontId="21" fillId="0" borderId="54" xfId="1" applyNumberFormat="1" applyFont="1" applyFill="1" applyBorder="1" applyAlignment="1" applyProtection="1">
      <alignment horizontal="right" vertical="center" shrinkToFit="1"/>
    </xf>
    <xf numFmtId="3" fontId="21" fillId="0" borderId="55" xfId="1" applyNumberFormat="1" applyFont="1" applyFill="1" applyBorder="1" applyAlignment="1" applyProtection="1">
      <alignment horizontal="right" vertical="center" shrinkToFit="1"/>
    </xf>
    <xf numFmtId="3" fontId="21" fillId="0" borderId="50" xfId="1" quotePrefix="1" applyNumberFormat="1" applyFont="1" applyFill="1" applyBorder="1" applyAlignment="1" applyProtection="1">
      <alignment vertical="center" shrinkToFit="1"/>
    </xf>
    <xf numFmtId="3" fontId="21" fillId="3" borderId="55" xfId="1" applyNumberFormat="1"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3" fillId="0" borderId="71" xfId="5" applyFont="1" applyFill="1" applyBorder="1" applyAlignment="1" applyProtection="1">
      <alignment horizontal="right" vertical="center" shrinkToFit="1"/>
    </xf>
    <xf numFmtId="38" fontId="23" fillId="0" borderId="72" xfId="5" applyFont="1" applyFill="1" applyBorder="1" applyAlignment="1" applyProtection="1">
      <alignment horizontal="right" vertical="center" shrinkToFit="1"/>
    </xf>
    <xf numFmtId="38" fontId="23" fillId="0" borderId="74" xfId="5" applyFont="1" applyFill="1" applyBorder="1" applyAlignment="1" applyProtection="1">
      <alignment horizontal="right" vertical="center" shrinkToFit="1"/>
    </xf>
    <xf numFmtId="0" fontId="22" fillId="0" borderId="35" xfId="1" applyFont="1" applyFill="1" applyBorder="1" applyAlignment="1" applyProtection="1">
      <alignment horizontal="center" vertical="center" textRotation="255" wrapText="1"/>
    </xf>
    <xf numFmtId="0" fontId="22" fillId="0" borderId="64" xfId="1" applyFont="1" applyFill="1" applyBorder="1" applyAlignment="1" applyProtection="1">
      <alignment horizontal="center" vertical="center" textRotation="255" wrapText="1"/>
    </xf>
    <xf numFmtId="0" fontId="22" fillId="0" borderId="70" xfId="1" applyFont="1" applyFill="1" applyBorder="1" applyAlignment="1" applyProtection="1">
      <alignment horizontal="center" vertical="center" textRotation="255" wrapText="1"/>
    </xf>
    <xf numFmtId="38" fontId="23" fillId="0" borderId="73" xfId="5" applyFont="1" applyFill="1" applyBorder="1" applyAlignment="1" applyProtection="1">
      <alignment horizontal="right" vertical="center" shrinkToFit="1"/>
    </xf>
    <xf numFmtId="3" fontId="21" fillId="0" borderId="116" xfId="1" applyNumberFormat="1" applyFont="1" applyFill="1" applyBorder="1" applyAlignment="1" applyProtection="1">
      <alignment vertical="center" shrinkToFit="1"/>
    </xf>
    <xf numFmtId="3" fontId="21" fillId="0" borderId="65" xfId="1" applyNumberFormat="1" applyFont="1" applyFill="1" applyBorder="1" applyAlignment="1" applyProtection="1">
      <alignment vertical="center" shrinkToFit="1"/>
    </xf>
    <xf numFmtId="3" fontId="21" fillId="0" borderId="89" xfId="1" applyNumberFormat="1" applyFont="1" applyFill="1" applyBorder="1" applyAlignment="1" applyProtection="1">
      <alignment vertical="center" shrinkToFit="1"/>
    </xf>
    <xf numFmtId="3" fontId="21" fillId="0" borderId="127" xfId="1" applyNumberFormat="1" applyFont="1" applyFill="1" applyBorder="1" applyAlignment="1" applyProtection="1">
      <alignment vertical="center" shrinkToFit="1"/>
    </xf>
    <xf numFmtId="0" fontId="13" fillId="6" borderId="88" xfId="1" applyFont="1" applyFill="1" applyBorder="1" applyAlignment="1" applyProtection="1">
      <alignment horizontal="left" vertical="center" wrapText="1" shrinkToFit="1"/>
    </xf>
    <xf numFmtId="0" fontId="13" fillId="6" borderId="50" xfId="1" applyFont="1" applyFill="1" applyBorder="1" applyAlignment="1" applyProtection="1">
      <alignment horizontal="left" vertical="center" wrapText="1" shrinkToFit="1"/>
    </xf>
    <xf numFmtId="0" fontId="13" fillId="6" borderId="52" xfId="1" applyFont="1" applyFill="1" applyBorder="1" applyAlignment="1" applyProtection="1">
      <alignment horizontal="left" vertical="center" wrapText="1" shrinkToFit="1"/>
    </xf>
    <xf numFmtId="0" fontId="20" fillId="0" borderId="51" xfId="1" applyFont="1" applyFill="1" applyBorder="1" applyAlignment="1" applyProtection="1">
      <alignment horizontal="center" vertical="center"/>
      <protection locked="0"/>
    </xf>
    <xf numFmtId="0" fontId="20" fillId="0" borderId="52" xfId="1" applyFont="1" applyFill="1" applyBorder="1" applyAlignment="1" applyProtection="1">
      <alignment horizontal="center" vertical="center"/>
      <protection locked="0"/>
    </xf>
    <xf numFmtId="0" fontId="20" fillId="0" borderId="48" xfId="1" applyFont="1" applyFill="1" applyBorder="1" applyAlignment="1" applyProtection="1">
      <alignment horizontal="center" vertical="center"/>
      <protection locked="0"/>
    </xf>
    <xf numFmtId="0" fontId="20" fillId="0" borderId="49" xfId="1" applyFont="1" applyFill="1" applyBorder="1" applyAlignment="1" applyProtection="1">
      <alignment horizontal="center" vertical="center"/>
      <protection locked="0"/>
    </xf>
    <xf numFmtId="3" fontId="21" fillId="0" borderId="90" xfId="1" applyNumberFormat="1" applyFont="1" applyFill="1" applyBorder="1" applyAlignment="1" applyProtection="1">
      <alignment vertical="center" shrinkToFit="1"/>
    </xf>
    <xf numFmtId="3" fontId="21" fillId="0" borderId="53" xfId="1" quotePrefix="1" applyNumberFormat="1" applyFont="1" applyFill="1" applyBorder="1" applyAlignment="1" applyProtection="1">
      <alignment vertical="center" shrinkToFit="1"/>
    </xf>
    <xf numFmtId="0" fontId="20" fillId="0" borderId="98" xfId="1" applyFont="1" applyFill="1" applyBorder="1" applyAlignment="1" applyProtection="1">
      <alignment horizontal="center" vertical="center"/>
      <protection locked="0"/>
    </xf>
    <xf numFmtId="0" fontId="20" fillId="0" borderId="99" xfId="1" applyFont="1" applyFill="1" applyBorder="1" applyAlignment="1" applyProtection="1">
      <alignment horizontal="center" vertical="center"/>
      <protection locked="0"/>
    </xf>
    <xf numFmtId="0" fontId="13" fillId="0" borderId="23" xfId="1" applyFont="1" applyFill="1" applyBorder="1" applyAlignment="1" applyProtection="1">
      <alignment horizontal="left" vertical="center"/>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184" fontId="23" fillId="0" borderId="23" xfId="1" applyNumberFormat="1" applyFont="1" applyFill="1" applyBorder="1" applyAlignment="1" applyProtection="1">
      <alignment horizontal="center" vertical="center" shrinkToFit="1"/>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38" fontId="23" fillId="0" borderId="63" xfId="5" applyFont="1" applyFill="1" applyBorder="1" applyAlignment="1" applyProtection="1">
      <alignment horizontal="right" vertical="center" shrinkToFit="1"/>
    </xf>
    <xf numFmtId="38" fontId="23" fillId="0" borderId="84" xfId="5" applyFont="1" applyFill="1" applyBorder="1" applyAlignment="1" applyProtection="1">
      <alignment horizontal="right" vertical="center" shrinkToFit="1"/>
    </xf>
    <xf numFmtId="38" fontId="23" fillId="0" borderId="83" xfId="5" applyFont="1" applyFill="1" applyBorder="1" applyAlignment="1" applyProtection="1">
      <alignment horizontal="right" vertical="center" shrinkToFit="1"/>
    </xf>
    <xf numFmtId="38" fontId="23" fillId="0" borderId="87" xfId="5" applyFont="1" applyFill="1" applyBorder="1" applyAlignment="1" applyProtection="1">
      <alignment horizontal="right" vertical="center" shrinkToFit="1"/>
    </xf>
    <xf numFmtId="38" fontId="23" fillId="0" borderId="85" xfId="5" applyFont="1" applyFill="1" applyBorder="1" applyAlignment="1" applyProtection="1">
      <alignment horizontal="right" vertical="center" shrinkToFit="1"/>
    </xf>
    <xf numFmtId="38" fontId="23" fillId="0" borderId="75" xfId="5"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0" fontId="18" fillId="0" borderId="14" xfId="1" applyFont="1" applyFill="1" applyBorder="1" applyAlignment="1" applyProtection="1">
      <alignment horizontal="center" vertical="center" textRotation="255"/>
    </xf>
    <xf numFmtId="0" fontId="20" fillId="0" borderId="48" xfId="1" applyFont="1" applyFill="1" applyBorder="1" applyAlignment="1" applyProtection="1">
      <alignment horizontal="center" vertical="center"/>
    </xf>
    <xf numFmtId="0" fontId="20" fillId="0" borderId="49" xfId="1" applyFont="1" applyFill="1" applyBorder="1" applyAlignment="1" applyProtection="1">
      <alignment horizontal="center" vertical="center"/>
    </xf>
    <xf numFmtId="3" fontId="21" fillId="0" borderId="115" xfId="1" quotePrefix="1" applyNumberFormat="1" applyFont="1" applyFill="1" applyBorder="1" applyAlignment="1" applyProtection="1">
      <alignment vertical="center" shrinkToFit="1"/>
    </xf>
    <xf numFmtId="0" fontId="13" fillId="6" borderId="68" xfId="1" applyFont="1" applyFill="1" applyBorder="1" applyAlignment="1" applyProtection="1">
      <alignment horizontal="left" vertical="center" shrinkToFit="1"/>
    </xf>
    <xf numFmtId="0" fontId="13" fillId="6" borderId="65" xfId="1" applyFont="1" applyFill="1" applyBorder="1" applyAlignment="1" applyProtection="1">
      <alignment horizontal="left" vertical="center" shrinkToFit="1"/>
    </xf>
    <xf numFmtId="0" fontId="13" fillId="6" borderId="114" xfId="1" applyFont="1" applyFill="1" applyBorder="1" applyAlignment="1" applyProtection="1">
      <alignment horizontal="left" vertical="center" shrinkToFit="1"/>
    </xf>
    <xf numFmtId="3" fontId="21" fillId="0" borderId="86" xfId="1" applyNumberFormat="1" applyFont="1" applyFill="1" applyBorder="1" applyAlignment="1" applyProtection="1">
      <alignment vertical="center" shrinkToFit="1"/>
    </xf>
    <xf numFmtId="3" fontId="21" fillId="3" borderId="53" xfId="1" applyNumberFormat="1" applyFont="1" applyFill="1" applyBorder="1" applyAlignment="1" applyProtection="1">
      <alignment horizontal="right" vertical="center" shrinkToFit="1"/>
    </xf>
    <xf numFmtId="3" fontId="21" fillId="3" borderId="62" xfId="1" applyNumberFormat="1" applyFont="1" applyFill="1" applyBorder="1" applyAlignment="1" applyProtection="1">
      <alignment horizontal="right" vertical="center" shrinkToFit="1"/>
    </xf>
    <xf numFmtId="183" fontId="20" fillId="6" borderId="40" xfId="1" applyNumberFormat="1" applyFont="1" applyFill="1" applyBorder="1" applyAlignment="1" applyProtection="1">
      <alignment horizontal="right" vertical="center" shrinkToFit="1"/>
      <protection locked="0"/>
    </xf>
    <xf numFmtId="183" fontId="20" fillId="6" borderId="42" xfId="1" applyNumberFormat="1" applyFont="1" applyFill="1" applyBorder="1" applyAlignment="1" applyProtection="1">
      <alignment horizontal="right" vertical="center" shrinkToFit="1"/>
      <protection locked="0"/>
    </xf>
    <xf numFmtId="183" fontId="20" fillId="6" borderId="43" xfId="1" applyNumberFormat="1" applyFont="1" applyFill="1" applyBorder="1" applyAlignment="1" applyProtection="1">
      <alignment horizontal="right" vertical="center" shrinkToFit="1"/>
      <protection locked="0"/>
    </xf>
    <xf numFmtId="3" fontId="21" fillId="0" borderId="118" xfId="1" applyNumberFormat="1" applyFont="1" applyFill="1" applyBorder="1" applyAlignment="1" applyProtection="1">
      <alignment horizontal="right" vertical="center" shrinkToFit="1"/>
    </xf>
    <xf numFmtId="3" fontId="21" fillId="0" borderId="120" xfId="1" applyNumberFormat="1" applyFont="1" applyFill="1" applyBorder="1" applyAlignment="1" applyProtection="1">
      <alignment horizontal="right" vertical="center" shrinkToFit="1"/>
    </xf>
    <xf numFmtId="3" fontId="21" fillId="0" borderId="67" xfId="1" applyNumberFormat="1" applyFont="1" applyFill="1" applyBorder="1" applyAlignment="1" applyProtection="1">
      <alignment horizontal="right" vertical="center" shrinkToFit="1"/>
    </xf>
    <xf numFmtId="3" fontId="21" fillId="0" borderId="90"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0" fontId="13" fillId="0" borderId="0" xfId="1" applyFont="1" applyFill="1" applyBorder="1" applyAlignment="1" applyProtection="1">
      <alignment horizontal="right" vertical="center" shrinkToFit="1"/>
    </xf>
    <xf numFmtId="0" fontId="13" fillId="6" borderId="15" xfId="1" applyFont="1" applyFill="1" applyBorder="1" applyAlignment="1" applyProtection="1">
      <alignment horizontal="left" vertical="center"/>
    </xf>
    <xf numFmtId="0" fontId="13" fillId="6" borderId="13" xfId="1" applyFont="1" applyFill="1" applyBorder="1" applyAlignment="1" applyProtection="1">
      <alignment horizontal="left" vertical="center"/>
    </xf>
    <xf numFmtId="0" fontId="13" fillId="6" borderId="13" xfId="1" applyFont="1" applyFill="1" applyBorder="1" applyAlignment="1" applyProtection="1">
      <alignment horizontal="right" vertical="center"/>
    </xf>
    <xf numFmtId="185" fontId="17" fillId="2" borderId="37" xfId="5" applyNumberFormat="1" applyFont="1" applyFill="1" applyBorder="1" applyAlignment="1" applyProtection="1">
      <alignment horizontal="right" vertical="center" indent="3" shrinkToFit="1"/>
    </xf>
    <xf numFmtId="185" fontId="17" fillId="2" borderId="38" xfId="5" applyNumberFormat="1" applyFont="1" applyFill="1" applyBorder="1" applyAlignment="1" applyProtection="1">
      <alignment horizontal="right" vertical="center" indent="3" shrinkToFit="1"/>
    </xf>
    <xf numFmtId="0" fontId="13" fillId="6" borderId="34" xfId="1" applyFont="1" applyFill="1" applyBorder="1" applyAlignment="1" applyProtection="1">
      <alignment horizontal="center" vertical="center"/>
    </xf>
    <xf numFmtId="0" fontId="13" fillId="2" borderId="36" xfId="1" applyFont="1" applyFill="1" applyBorder="1" applyAlignment="1" applyProtection="1">
      <alignment horizontal="left" vertical="center" wrapText="1"/>
    </xf>
    <xf numFmtId="0" fontId="13" fillId="2" borderId="37" xfId="1" applyFont="1" applyFill="1" applyBorder="1" applyAlignment="1" applyProtection="1">
      <alignment horizontal="left" vertical="center" wrapText="1"/>
    </xf>
    <xf numFmtId="0" fontId="24" fillId="6" borderId="123" xfId="0" applyFont="1" applyFill="1" applyBorder="1" applyAlignment="1" applyProtection="1">
      <alignment horizontal="left" vertical="center"/>
    </xf>
    <xf numFmtId="0" fontId="24" fillId="6" borderId="124" xfId="0" applyFont="1" applyFill="1" applyBorder="1" applyAlignment="1" applyProtection="1">
      <alignment horizontal="left" vertical="center"/>
    </xf>
    <xf numFmtId="0" fontId="24" fillId="6" borderId="125" xfId="0" applyFont="1" applyFill="1" applyBorder="1" applyAlignment="1" applyProtection="1">
      <alignment horizontal="left" vertical="center"/>
    </xf>
    <xf numFmtId="3" fontId="13" fillId="0" borderId="28" xfId="1" applyNumberFormat="1" applyFont="1" applyFill="1" applyBorder="1" applyAlignment="1" applyProtection="1">
      <alignment horizontal="right" vertical="center" shrinkToFit="1"/>
    </xf>
    <xf numFmtId="3" fontId="13" fillId="0" borderId="29" xfId="1" applyNumberFormat="1" applyFont="1" applyFill="1" applyBorder="1" applyAlignment="1" applyProtection="1">
      <alignment horizontal="right" vertical="center" shrinkToFit="1"/>
    </xf>
    <xf numFmtId="3" fontId="13" fillId="0" borderId="27" xfId="1" applyNumberFormat="1" applyFont="1" applyFill="1" applyBorder="1" applyAlignment="1" applyProtection="1">
      <alignment horizontal="right" vertical="center" shrinkToFit="1"/>
    </xf>
    <xf numFmtId="3" fontId="28" fillId="0" borderId="0" xfId="6" applyNumberFormat="1" applyFont="1" applyFill="1" applyBorder="1" applyAlignment="1">
      <alignment horizontal="center" vertical="center" wrapText="1"/>
    </xf>
    <xf numFmtId="3" fontId="28" fillId="0" borderId="0" xfId="6" applyNumberFormat="1" applyFont="1" applyFill="1" applyBorder="1" applyAlignment="1">
      <alignment horizontal="center" vertical="center"/>
    </xf>
    <xf numFmtId="3" fontId="28" fillId="5" borderId="23" xfId="6" applyNumberFormat="1" applyFont="1" applyFill="1" applyBorder="1" applyAlignment="1">
      <alignment horizontal="center" vertical="center"/>
    </xf>
    <xf numFmtId="3" fontId="28" fillId="5" borderId="24" xfId="6" applyNumberFormat="1" applyFont="1" applyFill="1" applyBorder="1" applyAlignment="1">
      <alignment horizontal="center" vertical="center"/>
    </xf>
    <xf numFmtId="3" fontId="28" fillId="5" borderId="25" xfId="6" applyNumberFormat="1" applyFont="1" applyFill="1" applyBorder="1" applyAlignment="1">
      <alignment horizontal="center" vertical="center"/>
    </xf>
    <xf numFmtId="3" fontId="28" fillId="5" borderId="26" xfId="6" applyNumberFormat="1" applyFont="1" applyFill="1" applyBorder="1" applyAlignment="1">
      <alignment horizontal="center" vertical="center"/>
    </xf>
    <xf numFmtId="3" fontId="28" fillId="5" borderId="0" xfId="6" applyNumberFormat="1" applyFont="1" applyFill="1" applyBorder="1" applyAlignment="1">
      <alignment horizontal="center" vertical="center"/>
    </xf>
    <xf numFmtId="3" fontId="28" fillId="5" borderId="27" xfId="6" applyNumberFormat="1" applyFont="1" applyFill="1" applyBorder="1" applyAlignment="1">
      <alignment horizontal="center" vertical="center"/>
    </xf>
    <xf numFmtId="3" fontId="28" fillId="0" borderId="23" xfId="6" applyNumberFormat="1" applyFont="1" applyFill="1" applyBorder="1" applyAlignment="1">
      <alignment vertical="center" wrapText="1"/>
    </xf>
    <xf numFmtId="3" fontId="28" fillId="0" borderId="24" xfId="6" applyNumberFormat="1" applyFont="1" applyFill="1" applyBorder="1" applyAlignment="1">
      <alignment vertical="center"/>
    </xf>
    <xf numFmtId="3" fontId="28" fillId="0" borderId="25" xfId="6" applyNumberFormat="1" applyFont="1" applyFill="1" applyBorder="1" applyAlignment="1">
      <alignment vertical="center"/>
    </xf>
    <xf numFmtId="3" fontId="28" fillId="0" borderId="26" xfId="6" applyNumberFormat="1" applyFont="1" applyFill="1" applyBorder="1" applyAlignment="1">
      <alignment vertical="center"/>
    </xf>
    <xf numFmtId="3" fontId="28" fillId="0" borderId="0" xfId="6" applyNumberFormat="1" applyFont="1" applyFill="1" applyBorder="1" applyAlignment="1">
      <alignment vertical="center"/>
    </xf>
    <xf numFmtId="3" fontId="28" fillId="0" borderId="27" xfId="6" applyNumberFormat="1" applyFont="1" applyFill="1" applyBorder="1" applyAlignment="1">
      <alignment vertical="center"/>
    </xf>
    <xf numFmtId="3" fontId="28" fillId="0" borderId="23" xfId="6" applyNumberFormat="1" applyFont="1" applyFill="1" applyBorder="1" applyAlignment="1">
      <alignment horizontal="left" vertical="center" indent="1"/>
    </xf>
    <xf numFmtId="3" fontId="28" fillId="0" borderId="24" xfId="6" applyNumberFormat="1" applyFont="1" applyFill="1" applyBorder="1" applyAlignment="1">
      <alignment horizontal="left" vertical="center" indent="1"/>
    </xf>
    <xf numFmtId="3" fontId="28" fillId="0" borderId="25" xfId="6" applyNumberFormat="1" applyFont="1" applyFill="1" applyBorder="1" applyAlignment="1">
      <alignment horizontal="left" vertical="center" indent="1"/>
    </xf>
    <xf numFmtId="3" fontId="28" fillId="0" borderId="26" xfId="6" applyNumberFormat="1" applyFont="1" applyFill="1" applyBorder="1" applyAlignment="1">
      <alignment horizontal="left" vertical="center" indent="1"/>
    </xf>
    <xf numFmtId="3" fontId="28" fillId="0" borderId="0" xfId="6" applyNumberFormat="1" applyFont="1" applyFill="1" applyBorder="1" applyAlignment="1">
      <alignment horizontal="left" vertical="center" indent="1"/>
    </xf>
    <xf numFmtId="3" fontId="28" fillId="0" borderId="27" xfId="6" applyNumberFormat="1" applyFont="1" applyFill="1" applyBorder="1" applyAlignment="1">
      <alignment horizontal="left" vertical="center" indent="1"/>
    </xf>
    <xf numFmtId="3" fontId="28" fillId="0" borderId="23" xfId="6" applyNumberFormat="1" applyFont="1" applyFill="1" applyBorder="1" applyAlignment="1">
      <alignment vertical="center"/>
    </xf>
    <xf numFmtId="3" fontId="28" fillId="0" borderId="34" xfId="6" applyNumberFormat="1" applyFont="1" applyFill="1" applyBorder="1" applyAlignment="1">
      <alignment horizontal="center" vertical="center"/>
    </xf>
    <xf numFmtId="3" fontId="28" fillId="0" borderId="35" xfId="6" applyNumberFormat="1" applyFont="1" applyFill="1" applyBorder="1" applyAlignment="1">
      <alignment horizontal="center" vertical="center"/>
    </xf>
    <xf numFmtId="3" fontId="28" fillId="0" borderId="34" xfId="6" applyNumberFormat="1" applyFont="1" applyFill="1" applyBorder="1" applyAlignment="1">
      <alignment horizontal="center" vertical="center" wrapText="1"/>
    </xf>
    <xf numFmtId="3" fontId="28" fillId="0" borderId="35" xfId="6" applyNumberFormat="1" applyFont="1" applyFill="1" applyBorder="1" applyAlignment="1">
      <alignment horizontal="center" vertical="center" wrapText="1"/>
    </xf>
    <xf numFmtId="186" fontId="28" fillId="0" borderId="34" xfId="6" applyNumberFormat="1" applyFont="1" applyFill="1" applyBorder="1" applyAlignment="1">
      <alignment horizontal="center" vertical="center"/>
    </xf>
    <xf numFmtId="3" fontId="28" fillId="0" borderId="15" xfId="6" applyNumberFormat="1" applyFont="1" applyFill="1" applyBorder="1" applyAlignment="1">
      <alignment horizontal="center" vertical="center"/>
    </xf>
    <xf numFmtId="187" fontId="28" fillId="0" borderId="28" xfId="6" applyNumberFormat="1" applyFont="1" applyFill="1" applyBorder="1" applyAlignment="1">
      <alignment horizontal="center" vertical="center" wrapText="1"/>
    </xf>
    <xf numFmtId="187" fontId="28" fillId="0" borderId="29" xfId="6" applyNumberFormat="1" applyFont="1" applyFill="1" applyBorder="1" applyAlignment="1">
      <alignment horizontal="center" vertical="center" wrapText="1"/>
    </xf>
    <xf numFmtId="187" fontId="28" fillId="0" borderId="30" xfId="6" applyNumberFormat="1" applyFont="1" applyFill="1" applyBorder="1" applyAlignment="1">
      <alignment horizontal="center" vertical="center" wrapText="1"/>
    </xf>
    <xf numFmtId="188" fontId="28" fillId="0" borderId="35" xfId="6" applyNumberFormat="1" applyFont="1" applyFill="1" applyBorder="1" applyAlignment="1">
      <alignment horizontal="center" vertical="center" wrapText="1"/>
    </xf>
    <xf numFmtId="188" fontId="28" fillId="0" borderId="64" xfId="6" applyNumberFormat="1" applyFont="1" applyFill="1" applyBorder="1" applyAlignment="1">
      <alignment horizontal="center" vertical="center" wrapText="1"/>
    </xf>
    <xf numFmtId="187" fontId="28" fillId="0" borderId="54" xfId="6" applyNumberFormat="1" applyFont="1" applyFill="1" applyBorder="1" applyAlignment="1">
      <alignment horizontal="center" vertical="center" wrapText="1"/>
    </xf>
    <xf numFmtId="187" fontId="28" fillId="0" borderId="55" xfId="6" applyNumberFormat="1" applyFont="1" applyFill="1" applyBorder="1" applyAlignment="1">
      <alignment horizontal="center" vertical="center" wrapText="1"/>
    </xf>
    <xf numFmtId="187" fontId="28" fillId="0" borderId="70" xfId="6" applyNumberFormat="1" applyFont="1" applyFill="1" applyBorder="1" applyAlignment="1">
      <alignment horizontal="center" vertical="center" wrapText="1"/>
    </xf>
    <xf numFmtId="187" fontId="28" fillId="0" borderId="28" xfId="6" applyNumberFormat="1" applyFont="1" applyFill="1" applyBorder="1" applyAlignment="1">
      <alignment horizontal="center" vertical="center"/>
    </xf>
    <xf numFmtId="187" fontId="28" fillId="0" borderId="29" xfId="6" applyNumberFormat="1" applyFont="1" applyFill="1" applyBorder="1" applyAlignment="1">
      <alignment horizontal="center" vertical="center"/>
    </xf>
    <xf numFmtId="187" fontId="28" fillId="0" borderId="30" xfId="6" applyNumberFormat="1" applyFont="1" applyFill="1" applyBorder="1" applyAlignment="1">
      <alignment horizontal="center" vertical="center"/>
    </xf>
    <xf numFmtId="187" fontId="28" fillId="5" borderId="70" xfId="6" applyNumberFormat="1" applyFont="1" applyFill="1" applyBorder="1" applyAlignment="1">
      <alignment horizontal="center" vertical="center" wrapText="1"/>
    </xf>
    <xf numFmtId="3" fontId="28" fillId="0" borderId="23" xfId="6" applyNumberFormat="1" applyFont="1" applyFill="1" applyBorder="1" applyAlignment="1">
      <alignment horizontal="center" vertical="center" wrapText="1"/>
    </xf>
    <xf numFmtId="3" fontId="28" fillId="0" borderId="25" xfId="6" applyNumberFormat="1" applyFont="1" applyFill="1" applyBorder="1" applyAlignment="1">
      <alignment horizontal="center" vertical="center" wrapText="1"/>
    </xf>
    <xf numFmtId="3" fontId="28" fillId="5" borderId="35" xfId="6" applyNumberFormat="1" applyFont="1" applyFill="1" applyBorder="1" applyAlignment="1">
      <alignment horizontal="center" vertical="center" wrapText="1"/>
    </xf>
    <xf numFmtId="3" fontId="28" fillId="5" borderId="64" xfId="6" applyNumberFormat="1" applyFont="1" applyFill="1" applyBorder="1" applyAlignment="1">
      <alignment horizontal="center" vertical="center" wrapText="1"/>
    </xf>
    <xf numFmtId="186" fontId="28" fillId="0" borderId="23" xfId="6" applyNumberFormat="1" applyFont="1" applyFill="1" applyBorder="1" applyAlignment="1">
      <alignment horizontal="center" vertical="center" wrapText="1"/>
    </xf>
    <xf numFmtId="186" fontId="28" fillId="0" borderId="24" xfId="6" applyNumberFormat="1" applyFont="1" applyFill="1" applyBorder="1" applyAlignment="1">
      <alignment horizontal="center" vertical="center" wrapText="1"/>
    </xf>
    <xf numFmtId="186" fontId="28" fillId="0" borderId="25" xfId="6" applyNumberFormat="1" applyFont="1" applyFill="1" applyBorder="1" applyAlignment="1">
      <alignment horizontal="center" vertical="center" wrapText="1"/>
    </xf>
    <xf numFmtId="188" fontId="28" fillId="0" borderId="27" xfId="6" applyNumberFormat="1" applyFont="1" applyFill="1" applyBorder="1" applyAlignment="1">
      <alignment horizontal="center" vertical="center" wrapText="1"/>
    </xf>
    <xf numFmtId="187" fontId="32" fillId="0" borderId="77" xfId="6" applyNumberFormat="1" applyFont="1" applyFill="1" applyBorder="1" applyAlignment="1">
      <alignment vertical="center"/>
    </xf>
    <xf numFmtId="187" fontId="32" fillId="0" borderId="80" xfId="6" applyNumberFormat="1" applyFont="1" applyFill="1" applyBorder="1" applyAlignment="1">
      <alignment vertical="center"/>
    </xf>
    <xf numFmtId="186" fontId="32" fillId="0" borderId="78" xfId="6" applyNumberFormat="1" applyFont="1" applyFill="1" applyBorder="1" applyAlignment="1">
      <alignment vertical="center"/>
    </xf>
    <xf numFmtId="186" fontId="32" fillId="0" borderId="76" xfId="6" applyNumberFormat="1" applyFont="1" applyFill="1" applyBorder="1" applyAlignment="1">
      <alignment vertical="center"/>
    </xf>
    <xf numFmtId="186" fontId="28" fillId="0" borderId="64" xfId="6" applyNumberFormat="1" applyFont="1" applyFill="1" applyBorder="1" applyAlignment="1">
      <alignment horizontal="center" vertical="center"/>
    </xf>
    <xf numFmtId="187" fontId="32" fillId="0" borderId="77" xfId="6" applyNumberFormat="1" applyFont="1" applyFill="1" applyBorder="1" applyAlignment="1">
      <alignment vertical="center" wrapText="1"/>
    </xf>
    <xf numFmtId="187" fontId="32" fillId="0" borderId="80" xfId="6" applyNumberFormat="1" applyFont="1" applyFill="1" applyBorder="1" applyAlignment="1">
      <alignment vertical="center" wrapText="1"/>
    </xf>
    <xf numFmtId="186" fontId="32" fillId="0" borderId="79" xfId="6" applyNumberFormat="1" applyFont="1" applyFill="1" applyBorder="1" applyAlignment="1">
      <alignment vertical="center" wrapText="1"/>
    </xf>
    <xf numFmtId="186" fontId="32" fillId="0" borderId="81" xfId="6" applyNumberFormat="1" applyFont="1" applyFill="1" applyBorder="1" applyAlignment="1">
      <alignment vertical="center" wrapText="1"/>
    </xf>
    <xf numFmtId="186" fontId="32" fillId="0" borderId="78" xfId="6" applyNumberFormat="1" applyFont="1" applyFill="1" applyBorder="1" applyAlignment="1">
      <alignment vertical="center" wrapText="1"/>
    </xf>
    <xf numFmtId="186" fontId="32" fillId="0" borderId="76" xfId="6" applyNumberFormat="1" applyFont="1" applyFill="1" applyBorder="1" applyAlignment="1">
      <alignment vertical="center" wrapText="1"/>
    </xf>
    <xf numFmtId="3" fontId="28" fillId="0" borderId="64" xfId="6" applyNumberFormat="1" applyFont="1" applyFill="1" applyBorder="1" applyAlignment="1">
      <alignment horizontal="center" vertical="center" wrapText="1"/>
    </xf>
    <xf numFmtId="3" fontId="28" fillId="0" borderId="70" xfId="6" applyNumberFormat="1" applyFont="1" applyFill="1" applyBorder="1" applyAlignment="1">
      <alignment horizontal="center" vertical="center" wrapText="1"/>
    </xf>
    <xf numFmtId="3" fontId="28" fillId="4" borderId="35" xfId="6" applyNumberFormat="1" applyFont="1" applyFill="1" applyBorder="1" applyAlignment="1">
      <alignment horizontal="left" vertical="center" wrapText="1"/>
    </xf>
    <xf numFmtId="3" fontId="28" fillId="4" borderId="64" xfId="6" applyNumberFormat="1" applyFont="1" applyFill="1" applyBorder="1" applyAlignment="1">
      <alignment horizontal="left" vertical="center" wrapText="1"/>
    </xf>
    <xf numFmtId="0" fontId="28" fillId="4" borderId="35" xfId="6" applyFont="1" applyFill="1" applyBorder="1" applyAlignment="1">
      <alignment horizontal="center" vertical="center"/>
    </xf>
    <xf numFmtId="0" fontId="28" fillId="4" borderId="64" xfId="6" applyFont="1" applyFill="1" applyBorder="1" applyAlignment="1">
      <alignment horizontal="center" vertical="center"/>
    </xf>
    <xf numFmtId="3" fontId="28" fillId="4" borderId="35" xfId="6" applyNumberFormat="1" applyFont="1" applyFill="1" applyBorder="1" applyAlignment="1">
      <alignment horizontal="distributed" vertical="center"/>
    </xf>
    <xf numFmtId="3" fontId="28" fillId="4" borderId="64" xfId="6" applyNumberFormat="1" applyFont="1" applyFill="1" applyBorder="1" applyAlignment="1">
      <alignment horizontal="distributed" vertical="center"/>
    </xf>
    <xf numFmtId="3" fontId="28" fillId="4" borderId="82" xfId="6" applyNumberFormat="1" applyFont="1" applyFill="1" applyBorder="1" applyAlignment="1">
      <alignment horizontal="distributed" vertical="center"/>
    </xf>
    <xf numFmtId="187" fontId="32" fillId="0" borderId="58" xfId="6" applyNumberFormat="1" applyFont="1" applyFill="1" applyBorder="1" applyAlignment="1">
      <alignment vertical="center"/>
    </xf>
    <xf numFmtId="187" fontId="32" fillId="0" borderId="26" xfId="6" applyNumberFormat="1" applyFont="1" applyFill="1" applyBorder="1" applyAlignment="1">
      <alignment vertical="center"/>
    </xf>
    <xf numFmtId="186" fontId="32" fillId="0" borderId="59" xfId="6" applyNumberFormat="1" applyFont="1" applyFill="1" applyBorder="1" applyAlignment="1">
      <alignment vertical="center"/>
    </xf>
    <xf numFmtId="186" fontId="32" fillId="0" borderId="27" xfId="6" applyNumberFormat="1" applyFont="1" applyFill="1" applyBorder="1" applyAlignment="1">
      <alignment vertical="center"/>
    </xf>
    <xf numFmtId="186" fontId="32" fillId="0" borderId="30" xfId="6" applyNumberFormat="1" applyFont="1" applyFill="1" applyBorder="1" applyAlignment="1">
      <alignment vertical="center"/>
    </xf>
    <xf numFmtId="3" fontId="28" fillId="0" borderId="35" xfId="6" applyNumberFormat="1" applyFont="1" applyFill="1" applyBorder="1" applyAlignment="1">
      <alignment vertical="center" wrapText="1"/>
    </xf>
    <xf numFmtId="3" fontId="28" fillId="0" borderId="64" xfId="6" applyNumberFormat="1" applyFont="1" applyFill="1" applyBorder="1" applyAlignment="1">
      <alignment vertical="center" wrapText="1"/>
    </xf>
    <xf numFmtId="3" fontId="28" fillId="0" borderId="70" xfId="6" applyNumberFormat="1" applyFont="1" applyFill="1" applyBorder="1" applyAlignment="1">
      <alignment vertical="center" wrapText="1"/>
    </xf>
    <xf numFmtId="187" fontId="32" fillId="0" borderId="58" xfId="6" applyNumberFormat="1" applyFont="1" applyFill="1" applyBorder="1" applyAlignment="1">
      <alignment vertical="center" wrapText="1"/>
    </xf>
    <xf numFmtId="187" fontId="32" fillId="0" borderId="26" xfId="6" applyNumberFormat="1" applyFont="1" applyFill="1" applyBorder="1" applyAlignment="1">
      <alignment vertical="center" wrapText="1"/>
    </xf>
    <xf numFmtId="187" fontId="32" fillId="0" borderId="28" xfId="6" applyNumberFormat="1" applyFont="1" applyFill="1" applyBorder="1" applyAlignment="1">
      <alignment vertical="center" wrapText="1"/>
    </xf>
    <xf numFmtId="186" fontId="32" fillId="0" borderId="56" xfId="6" applyNumberFormat="1" applyFont="1" applyFill="1" applyBorder="1" applyAlignment="1">
      <alignment vertical="center" wrapText="1"/>
    </xf>
    <xf numFmtId="186" fontId="32" fillId="0" borderId="0" xfId="6" applyNumberFormat="1" applyFont="1" applyFill="1" applyBorder="1" applyAlignment="1">
      <alignment vertical="center" wrapText="1"/>
    </xf>
    <xf numFmtId="186" fontId="32" fillId="0" borderId="29" xfId="6" applyNumberFormat="1" applyFont="1" applyFill="1" applyBorder="1" applyAlignment="1">
      <alignment vertical="center" wrapText="1"/>
    </xf>
    <xf numFmtId="186" fontId="32" fillId="0" borderId="59" xfId="6" applyNumberFormat="1" applyFont="1" applyFill="1" applyBorder="1" applyAlignment="1">
      <alignment vertical="center" wrapText="1"/>
    </xf>
    <xf numFmtId="186" fontId="32" fillId="0" borderId="27" xfId="6" applyNumberFormat="1" applyFont="1" applyFill="1" applyBorder="1" applyAlignment="1">
      <alignment vertical="center" wrapText="1"/>
    </xf>
    <xf numFmtId="186" fontId="32" fillId="0" borderId="30" xfId="6" applyNumberFormat="1" applyFont="1" applyFill="1" applyBorder="1" applyAlignment="1">
      <alignment vertical="center" wrapText="1"/>
    </xf>
    <xf numFmtId="0" fontId="28" fillId="0" borderId="35" xfId="6" applyFont="1" applyFill="1" applyBorder="1" applyAlignment="1">
      <alignment horizontal="center" vertical="center"/>
    </xf>
    <xf numFmtId="0" fontId="28" fillId="0" borderId="64" xfId="6" applyFont="1" applyFill="1" applyBorder="1" applyAlignment="1">
      <alignment horizontal="center" vertical="center"/>
    </xf>
    <xf numFmtId="0" fontId="28" fillId="0" borderId="70" xfId="6" applyFont="1" applyFill="1" applyBorder="1" applyAlignment="1">
      <alignment horizontal="center" vertical="center"/>
    </xf>
    <xf numFmtId="3" fontId="28" fillId="0" borderId="35" xfId="6" applyNumberFormat="1" applyFont="1" applyFill="1" applyBorder="1" applyAlignment="1">
      <alignment horizontal="distributed" vertical="center"/>
    </xf>
    <xf numFmtId="3" fontId="28" fillId="0" borderId="64" xfId="6" applyNumberFormat="1" applyFont="1" applyFill="1" applyBorder="1" applyAlignment="1">
      <alignment horizontal="distributed" vertical="center"/>
    </xf>
    <xf numFmtId="186" fontId="28" fillId="4" borderId="64" xfId="6" applyNumberFormat="1" applyFont="1" applyFill="1" applyBorder="1" applyAlignment="1">
      <alignment horizontal="center" vertical="center"/>
    </xf>
    <xf numFmtId="187" fontId="28" fillId="5" borderId="35" xfId="6" applyNumberFormat="1" applyFont="1" applyFill="1" applyBorder="1" applyAlignment="1">
      <alignment vertical="center"/>
    </xf>
    <xf numFmtId="187" fontId="28" fillId="5" borderId="64" xfId="6" applyNumberFormat="1" applyFont="1" applyFill="1" applyBorder="1" applyAlignment="1">
      <alignment vertical="center"/>
    </xf>
    <xf numFmtId="186" fontId="28" fillId="5" borderId="64" xfId="6" applyNumberFormat="1" applyFont="1" applyFill="1" applyBorder="1" applyAlignment="1">
      <alignment horizontal="center" vertical="center"/>
    </xf>
    <xf numFmtId="186" fontId="28" fillId="0" borderId="26" xfId="6" applyNumberFormat="1" applyFont="1" applyFill="1" applyBorder="1" applyAlignment="1">
      <alignment horizontal="center" vertical="center"/>
    </xf>
    <xf numFmtId="187" fontId="32" fillId="0" borderId="23" xfId="6" applyNumberFormat="1" applyFont="1" applyFill="1" applyBorder="1" applyAlignment="1">
      <alignment vertical="center" wrapText="1"/>
    </xf>
    <xf numFmtId="187" fontId="32" fillId="0" borderId="25" xfId="6" applyNumberFormat="1" applyFont="1" applyFill="1" applyBorder="1" applyAlignment="1">
      <alignment vertical="center" wrapText="1"/>
    </xf>
    <xf numFmtId="187" fontId="32" fillId="0" borderId="27" xfId="6" applyNumberFormat="1" applyFont="1" applyFill="1" applyBorder="1" applyAlignment="1">
      <alignment vertical="center" wrapText="1"/>
    </xf>
    <xf numFmtId="186" fontId="32" fillId="0" borderId="64" xfId="6" applyNumberFormat="1" applyFont="1" applyFill="1" applyBorder="1" applyAlignment="1">
      <alignment horizontal="center" vertical="center"/>
    </xf>
    <xf numFmtId="186" fontId="28" fillId="4" borderId="27" xfId="6" applyNumberFormat="1" applyFont="1" applyFill="1" applyBorder="1" applyAlignment="1">
      <alignment horizontal="center" vertical="center"/>
    </xf>
    <xf numFmtId="188" fontId="28" fillId="5" borderId="35" xfId="6" applyNumberFormat="1" applyFont="1" applyFill="1" applyBorder="1" applyAlignment="1">
      <alignment vertical="center"/>
    </xf>
    <xf numFmtId="188" fontId="28" fillId="5" borderId="64" xfId="6" applyNumberFormat="1" applyFont="1" applyFill="1" applyBorder="1" applyAlignment="1">
      <alignment vertical="center"/>
    </xf>
    <xf numFmtId="3" fontId="32" fillId="0" borderId="77" xfId="6" applyNumberFormat="1" applyFont="1" applyFill="1" applyBorder="1" applyAlignment="1">
      <alignment vertical="center" wrapText="1"/>
    </xf>
    <xf numFmtId="3" fontId="32" fillId="0" borderId="80" xfId="6" applyNumberFormat="1" applyFont="1" applyFill="1" applyBorder="1" applyAlignment="1">
      <alignment vertical="center" wrapText="1"/>
    </xf>
    <xf numFmtId="189" fontId="32" fillId="0" borderId="77" xfId="6" applyNumberFormat="1" applyFont="1" applyFill="1" applyBorder="1" applyAlignment="1">
      <alignment vertical="center" wrapText="1"/>
    </xf>
    <xf numFmtId="189" fontId="32" fillId="0" borderId="80" xfId="6" applyNumberFormat="1" applyFont="1" applyFill="1" applyBorder="1" applyAlignment="1">
      <alignment vertical="center" wrapText="1"/>
    </xf>
    <xf numFmtId="3" fontId="32" fillId="0" borderId="58" xfId="6" applyNumberFormat="1" applyFont="1" applyFill="1" applyBorder="1" applyAlignment="1">
      <alignment vertical="center" wrapText="1"/>
    </xf>
    <xf numFmtId="3" fontId="32" fillId="0" borderId="26" xfId="6" applyNumberFormat="1" applyFont="1" applyFill="1" applyBorder="1" applyAlignment="1">
      <alignment vertical="center" wrapText="1"/>
    </xf>
    <xf numFmtId="190" fontId="32" fillId="0" borderId="58" xfId="6" applyNumberFormat="1" applyFont="1" applyFill="1" applyBorder="1" applyAlignment="1">
      <alignment vertical="center" wrapText="1"/>
    </xf>
    <xf numFmtId="190" fontId="32" fillId="0" borderId="26" xfId="6" applyNumberFormat="1" applyFont="1" applyFill="1" applyBorder="1" applyAlignment="1">
      <alignment vertical="center" wrapText="1"/>
    </xf>
    <xf numFmtId="187" fontId="32" fillId="0" borderId="23" xfId="6" applyNumberFormat="1" applyFont="1" applyFill="1" applyBorder="1" applyAlignment="1">
      <alignment vertical="center"/>
    </xf>
    <xf numFmtId="187" fontId="32" fillId="0" borderId="28" xfId="6" applyNumberFormat="1" applyFont="1" applyFill="1" applyBorder="1" applyAlignment="1">
      <alignment vertical="center"/>
    </xf>
    <xf numFmtId="0" fontId="32" fillId="0" borderId="35" xfId="6" applyNumberFormat="1" applyFont="1" applyFill="1" applyBorder="1" applyAlignment="1">
      <alignment horizontal="left"/>
    </xf>
    <xf numFmtId="0" fontId="32" fillId="0" borderId="64" xfId="6" applyNumberFormat="1" applyFont="1" applyFill="1" applyBorder="1" applyAlignment="1">
      <alignment horizontal="left"/>
    </xf>
    <xf numFmtId="188" fontId="28" fillId="0" borderId="64" xfId="6" applyNumberFormat="1" applyFont="1" applyFill="1" applyBorder="1" applyAlignment="1">
      <alignment horizontal="center" vertical="center"/>
    </xf>
    <xf numFmtId="187" fontId="28" fillId="0" borderId="77" xfId="6" applyNumberFormat="1" applyFont="1" applyFill="1" applyBorder="1" applyAlignment="1">
      <alignment horizontal="center" vertical="center" wrapText="1"/>
    </xf>
    <xf numFmtId="187" fontId="28" fillId="0" borderId="80" xfId="6" applyNumberFormat="1" applyFont="1" applyFill="1" applyBorder="1" applyAlignment="1">
      <alignment horizontal="center" vertical="center" wrapText="1"/>
    </xf>
    <xf numFmtId="187" fontId="32" fillId="0" borderId="76" xfId="6" applyNumberFormat="1" applyFont="1" applyFill="1" applyBorder="1" applyAlignment="1">
      <alignment vertical="center" wrapText="1"/>
    </xf>
    <xf numFmtId="187" fontId="32" fillId="0" borderId="85" xfId="6" applyNumberFormat="1" applyFont="1" applyFill="1" applyBorder="1" applyAlignment="1">
      <alignment vertical="center" wrapText="1"/>
    </xf>
    <xf numFmtId="188" fontId="32" fillId="0" borderId="64" xfId="6" applyNumberFormat="1" applyFont="1" applyFill="1" applyBorder="1" applyAlignment="1">
      <alignment horizontal="left" vertical="top"/>
    </xf>
    <xf numFmtId="188" fontId="32" fillId="0" borderId="70" xfId="6" applyNumberFormat="1" applyFont="1" applyFill="1" applyBorder="1" applyAlignment="1">
      <alignment horizontal="left" vertical="top"/>
    </xf>
    <xf numFmtId="187" fontId="32" fillId="0" borderId="83" xfId="6" applyNumberFormat="1" applyFont="1" applyFill="1" applyBorder="1" applyAlignment="1">
      <alignment vertical="center" wrapText="1"/>
    </xf>
    <xf numFmtId="187" fontId="32" fillId="0" borderId="78" xfId="6" applyNumberFormat="1" applyFont="1" applyFill="1" applyBorder="1" applyAlignment="1">
      <alignment vertical="center" wrapText="1"/>
    </xf>
    <xf numFmtId="3" fontId="28" fillId="4" borderId="0" xfId="6" applyNumberFormat="1" applyFont="1" applyFill="1" applyBorder="1" applyAlignment="1">
      <alignment horizontal="center" vertical="center"/>
    </xf>
    <xf numFmtId="187" fontId="32" fillId="0" borderId="81" xfId="6" applyNumberFormat="1" applyFont="1" applyFill="1" applyBorder="1" applyAlignment="1">
      <alignment vertical="center" wrapText="1"/>
    </xf>
    <xf numFmtId="187" fontId="32" fillId="0" borderId="35" xfId="6" applyNumberFormat="1" applyFont="1" applyFill="1" applyBorder="1" applyAlignment="1">
      <alignment vertical="center"/>
    </xf>
    <xf numFmtId="187" fontId="32" fillId="0" borderId="64" xfId="6" applyNumberFormat="1" applyFont="1" applyFill="1" applyBorder="1" applyAlignment="1">
      <alignment vertical="center"/>
    </xf>
    <xf numFmtId="187" fontId="32" fillId="0" borderId="70" xfId="6" applyNumberFormat="1" applyFont="1" applyFill="1" applyBorder="1" applyAlignment="1">
      <alignment vertical="center"/>
    </xf>
    <xf numFmtId="186" fontId="28" fillId="0" borderId="35" xfId="6" applyNumberFormat="1" applyFont="1" applyFill="1" applyBorder="1" applyAlignment="1">
      <alignment horizontal="center" vertical="center"/>
    </xf>
    <xf numFmtId="187" fontId="32" fillId="0" borderId="35" xfId="6" applyNumberFormat="1" applyFont="1" applyFill="1" applyBorder="1" applyAlignment="1"/>
    <xf numFmtId="187" fontId="32" fillId="0" borderId="64" xfId="6" applyNumberFormat="1" applyFont="1" applyFill="1" applyBorder="1" applyAlignment="1"/>
    <xf numFmtId="191" fontId="32" fillId="0" borderId="64" xfId="6" applyNumberFormat="1" applyFont="1" applyFill="1" applyBorder="1" applyAlignment="1">
      <alignment horizontal="right" vertical="top"/>
    </xf>
    <xf numFmtId="191" fontId="32" fillId="0" borderId="70" xfId="6" applyNumberFormat="1" applyFont="1" applyFill="1" applyBorder="1" applyAlignment="1">
      <alignment horizontal="right" vertical="top"/>
    </xf>
    <xf numFmtId="187" fontId="28" fillId="0" borderId="83" xfId="6" applyNumberFormat="1" applyFont="1" applyFill="1" applyBorder="1" applyAlignment="1">
      <alignment horizontal="center" vertical="center" wrapText="1"/>
    </xf>
    <xf numFmtId="187" fontId="32" fillId="0" borderId="84" xfId="6" applyNumberFormat="1" applyFont="1" applyFill="1" applyBorder="1" applyAlignment="1">
      <alignment vertical="center" wrapText="1"/>
    </xf>
    <xf numFmtId="187" fontId="32" fillId="0" borderId="79" xfId="6" applyNumberFormat="1" applyFont="1" applyFill="1" applyBorder="1" applyAlignment="1">
      <alignment vertical="center" wrapText="1"/>
    </xf>
    <xf numFmtId="3" fontId="28" fillId="0" borderId="82" xfId="6" applyNumberFormat="1" applyFont="1" applyFill="1" applyBorder="1" applyAlignment="1">
      <alignment horizontal="distributed" vertical="center"/>
    </xf>
    <xf numFmtId="3" fontId="28" fillId="0" borderId="70" xfId="6" applyNumberFormat="1" applyFont="1" applyFill="1" applyBorder="1" applyAlignment="1">
      <alignment horizontal="distributed" vertical="center"/>
    </xf>
    <xf numFmtId="0" fontId="15" fillId="4" borderId="27" xfId="6" applyFont="1" applyFill="1" applyBorder="1" applyAlignment="1">
      <alignment vertical="center"/>
    </xf>
    <xf numFmtId="0" fontId="15" fillId="0" borderId="27" xfId="6" applyFont="1" applyFill="1" applyBorder="1" applyAlignment="1">
      <alignment vertical="center"/>
    </xf>
    <xf numFmtId="3" fontId="28" fillId="0" borderId="23" xfId="6" applyNumberFormat="1" applyFont="1" applyFill="1" applyBorder="1" applyAlignment="1">
      <alignment horizontal="center" vertical="center"/>
    </xf>
    <xf numFmtId="3" fontId="28" fillId="0" borderId="24" xfId="6" applyNumberFormat="1" applyFont="1" applyFill="1" applyBorder="1" applyAlignment="1">
      <alignment horizontal="center" vertical="center"/>
    </xf>
    <xf numFmtId="3" fontId="28" fillId="0" borderId="25" xfId="6" applyNumberFormat="1" applyFont="1" applyFill="1" applyBorder="1" applyAlignment="1">
      <alignment horizontal="center" vertical="center"/>
    </xf>
    <xf numFmtId="3" fontId="28" fillId="0" borderId="26" xfId="6" applyNumberFormat="1" applyFont="1" applyFill="1" applyBorder="1" applyAlignment="1">
      <alignment horizontal="center" vertical="center"/>
    </xf>
    <xf numFmtId="3" fontId="28" fillId="0" borderId="27" xfId="6" applyNumberFormat="1" applyFont="1" applyFill="1" applyBorder="1" applyAlignment="1">
      <alignment horizontal="center" vertical="center"/>
    </xf>
    <xf numFmtId="188" fontId="32" fillId="0" borderId="35" xfId="6" applyNumberFormat="1" applyFont="1" applyFill="1" applyBorder="1" applyAlignment="1">
      <alignment vertical="center"/>
    </xf>
    <xf numFmtId="188" fontId="32" fillId="0" borderId="64" xfId="6" applyNumberFormat="1" applyFont="1" applyFill="1" applyBorder="1" applyAlignment="1">
      <alignment vertical="center"/>
    </xf>
    <xf numFmtId="187" fontId="32" fillId="0" borderId="79" xfId="6" applyNumberFormat="1" applyFont="1" applyFill="1" applyBorder="1" applyAlignment="1">
      <alignment wrapText="1"/>
    </xf>
    <xf numFmtId="187" fontId="32" fillId="0" borderId="81" xfId="6" applyNumberFormat="1" applyFont="1" applyFill="1" applyBorder="1" applyAlignment="1"/>
    <xf numFmtId="187" fontId="32" fillId="0" borderId="78" xfId="6" applyNumberFormat="1" applyFont="1" applyFill="1" applyBorder="1" applyAlignment="1">
      <alignment wrapText="1"/>
    </xf>
    <xf numFmtId="187" fontId="32" fillId="0" borderId="76" xfId="6" applyNumberFormat="1" applyFont="1" applyFill="1" applyBorder="1" applyAlignment="1">
      <alignment wrapText="1"/>
    </xf>
    <xf numFmtId="191" fontId="32" fillId="0" borderId="26" xfId="6" applyNumberFormat="1" applyFont="1" applyFill="1" applyBorder="1" applyAlignment="1">
      <alignment horizontal="right" vertical="top"/>
    </xf>
    <xf numFmtId="191" fontId="32" fillId="0" borderId="28" xfId="6" applyNumberFormat="1" applyFont="1" applyFill="1" applyBorder="1" applyAlignment="1">
      <alignment horizontal="right" vertical="top"/>
    </xf>
    <xf numFmtId="191" fontId="32" fillId="0" borderId="81" xfId="6" applyNumberFormat="1" applyFont="1" applyFill="1" applyBorder="1" applyAlignment="1">
      <alignment horizontal="right" vertical="top"/>
    </xf>
    <xf numFmtId="191" fontId="32" fillId="0" borderId="84" xfId="6" applyNumberFormat="1" applyFont="1" applyFill="1" applyBorder="1" applyAlignment="1">
      <alignment horizontal="right" vertical="top"/>
    </xf>
    <xf numFmtId="191" fontId="32" fillId="0" borderId="0" xfId="6" applyNumberFormat="1" applyFont="1" applyFill="1" applyBorder="1" applyAlignment="1">
      <alignment horizontal="right" vertical="top"/>
    </xf>
    <xf numFmtId="191" fontId="32" fillId="0" borderId="29" xfId="6" applyNumberFormat="1" applyFont="1" applyFill="1" applyBorder="1" applyAlignment="1">
      <alignment horizontal="right" vertical="top"/>
    </xf>
    <xf numFmtId="186" fontId="28" fillId="0" borderId="0" xfId="6" applyNumberFormat="1" applyFont="1" applyFill="1" applyBorder="1" applyAlignment="1">
      <alignment horizontal="center" vertical="center"/>
    </xf>
    <xf numFmtId="187" fontId="28" fillId="0" borderId="0" xfId="6" applyNumberFormat="1" applyFont="1" applyFill="1" applyBorder="1" applyAlignment="1">
      <alignment vertical="center"/>
    </xf>
    <xf numFmtId="188" fontId="28" fillId="0" borderId="0" xfId="6" applyNumberFormat="1" applyFont="1" applyFill="1" applyBorder="1" applyAlignment="1">
      <alignment vertical="center"/>
    </xf>
    <xf numFmtId="3" fontId="28" fillId="0" borderId="24" xfId="6" applyNumberFormat="1" applyFont="1" applyFill="1" applyBorder="1" applyAlignment="1">
      <alignment horizontal="center" vertical="center" wrapText="1"/>
    </xf>
    <xf numFmtId="3" fontId="28" fillId="0" borderId="97" xfId="6" applyNumberFormat="1" applyFont="1" applyFill="1" applyBorder="1" applyAlignment="1">
      <alignment horizontal="center" vertical="center" wrapText="1"/>
    </xf>
    <xf numFmtId="3" fontId="28" fillId="0" borderId="80" xfId="6" applyNumberFormat="1" applyFont="1" applyFill="1" applyBorder="1" applyAlignment="1">
      <alignment horizontal="center" vertical="center" wrapText="1"/>
    </xf>
    <xf numFmtId="3" fontId="28" fillId="0" borderId="60" xfId="6" applyNumberFormat="1" applyFont="1" applyFill="1" applyBorder="1" applyAlignment="1">
      <alignment horizontal="center" vertical="center" wrapText="1"/>
    </xf>
    <xf numFmtId="3" fontId="28" fillId="0" borderId="81" xfId="6" applyNumberFormat="1" applyFont="1" applyFill="1" applyBorder="1" applyAlignment="1">
      <alignment horizontal="center" vertical="center" wrapText="1"/>
    </xf>
    <xf numFmtId="3" fontId="29" fillId="0" borderId="60" xfId="6" applyNumberFormat="1" applyFont="1" applyFill="1" applyBorder="1" applyAlignment="1">
      <alignment horizontal="center" vertical="center" wrapText="1"/>
    </xf>
    <xf numFmtId="3" fontId="29" fillId="0" borderId="81" xfId="6" applyNumberFormat="1" applyFont="1" applyFill="1" applyBorder="1" applyAlignment="1">
      <alignment horizontal="center" vertical="center" wrapText="1"/>
    </xf>
    <xf numFmtId="3" fontId="28" fillId="0" borderId="61" xfId="6" applyNumberFormat="1" applyFont="1" applyFill="1" applyBorder="1" applyAlignment="1">
      <alignment horizontal="center" vertical="center" wrapText="1"/>
    </xf>
    <xf numFmtId="3" fontId="28" fillId="0" borderId="76" xfId="6" applyNumberFormat="1" applyFont="1" applyFill="1" applyBorder="1" applyAlignment="1">
      <alignment horizontal="center" vertical="center" wrapText="1"/>
    </xf>
    <xf numFmtId="187" fontId="32" fillId="0" borderId="23" xfId="6" applyNumberFormat="1" applyFont="1" applyFill="1" applyBorder="1" applyAlignment="1">
      <alignment wrapText="1"/>
    </xf>
    <xf numFmtId="187" fontId="32" fillId="0" borderId="26" xfId="6" applyNumberFormat="1" applyFont="1" applyFill="1" applyBorder="1" applyAlignment="1"/>
    <xf numFmtId="187" fontId="28" fillId="0" borderId="23" xfId="6" applyNumberFormat="1" applyFont="1" applyFill="1" applyBorder="1" applyAlignment="1">
      <alignment wrapText="1"/>
    </xf>
    <xf numFmtId="187" fontId="28" fillId="0" borderId="26" xfId="6" applyNumberFormat="1" applyFont="1" applyFill="1" applyBorder="1" applyAlignment="1"/>
    <xf numFmtId="187" fontId="28" fillId="0" borderId="79" xfId="6" applyNumberFormat="1" applyFont="1" applyFill="1" applyBorder="1" applyAlignment="1">
      <alignment wrapText="1"/>
    </xf>
    <xf numFmtId="187" fontId="28" fillId="0" borderId="81" xfId="6" applyNumberFormat="1" applyFont="1" applyFill="1" applyBorder="1" applyAlignment="1"/>
    <xf numFmtId="187" fontId="28" fillId="0" borderId="24" xfId="6" applyNumberFormat="1" applyFont="1" applyFill="1" applyBorder="1" applyAlignment="1">
      <alignment wrapText="1"/>
    </xf>
    <xf numFmtId="187" fontId="28" fillId="0" borderId="0" xfId="6" applyNumberFormat="1" applyFont="1" applyFill="1" applyBorder="1" applyAlignment="1"/>
    <xf numFmtId="191" fontId="28" fillId="0" borderId="26" xfId="6" applyNumberFormat="1" applyFont="1" applyFill="1" applyBorder="1" applyAlignment="1">
      <alignment horizontal="right" vertical="top"/>
    </xf>
    <xf numFmtId="191" fontId="28" fillId="0" borderId="28" xfId="6" applyNumberFormat="1" applyFont="1" applyFill="1" applyBorder="1" applyAlignment="1">
      <alignment horizontal="right" vertical="top"/>
    </xf>
    <xf numFmtId="191" fontId="28" fillId="0" borderId="81" xfId="6" applyNumberFormat="1" applyFont="1" applyFill="1" applyBorder="1" applyAlignment="1">
      <alignment horizontal="right" vertical="top"/>
    </xf>
    <xf numFmtId="191" fontId="28" fillId="0" borderId="84" xfId="6" applyNumberFormat="1" applyFont="1" applyFill="1" applyBorder="1" applyAlignment="1">
      <alignment horizontal="right" vertical="top"/>
    </xf>
    <xf numFmtId="191" fontId="28" fillId="0" borderId="0" xfId="6" applyNumberFormat="1" applyFont="1" applyFill="1" applyBorder="1" applyAlignment="1">
      <alignment horizontal="right" vertical="top"/>
    </xf>
    <xf numFmtId="191" fontId="28" fillId="0" borderId="29" xfId="6" applyNumberFormat="1" applyFont="1" applyFill="1" applyBorder="1" applyAlignment="1">
      <alignment horizontal="right" vertical="top"/>
    </xf>
    <xf numFmtId="0" fontId="3" fillId="0" borderId="23" xfId="7" applyFont="1" applyFill="1" applyBorder="1" applyAlignment="1">
      <alignment vertical="center" wrapText="1"/>
    </xf>
    <xf numFmtId="0" fontId="30" fillId="0" borderId="26" xfId="7" applyFont="1" applyFill="1" applyBorder="1" applyAlignment="1">
      <alignment vertical="center" wrapText="1"/>
    </xf>
    <xf numFmtId="0" fontId="30" fillId="0" borderId="28" xfId="7" applyFont="1" applyFill="1" applyBorder="1" applyAlignment="1">
      <alignment vertical="center" wrapText="1"/>
    </xf>
    <xf numFmtId="0" fontId="3" fillId="0" borderId="25" xfId="7" applyFont="1" applyFill="1" applyBorder="1" applyAlignment="1">
      <alignment vertical="center" wrapText="1"/>
    </xf>
    <xf numFmtId="0" fontId="30" fillId="0" borderId="27" xfId="7" applyFont="1" applyFill="1" applyBorder="1" applyAlignment="1">
      <alignment vertical="center" wrapText="1"/>
    </xf>
    <xf numFmtId="0" fontId="30" fillId="0" borderId="30" xfId="7" applyFont="1" applyFill="1" applyBorder="1" applyAlignment="1">
      <alignment vertical="center" wrapText="1"/>
    </xf>
    <xf numFmtId="0" fontId="30" fillId="0" borderId="24" xfId="7" applyFont="1" applyFill="1" applyBorder="1" applyAlignment="1">
      <alignment wrapText="1"/>
    </xf>
    <xf numFmtId="0" fontId="30" fillId="0" borderId="25" xfId="7" applyFont="1" applyFill="1" applyBorder="1" applyAlignment="1">
      <alignment wrapText="1"/>
    </xf>
    <xf numFmtId="0" fontId="15" fillId="0" borderId="35" xfId="7" applyFont="1" applyFill="1" applyBorder="1" applyAlignment="1">
      <alignment vertical="center" wrapText="1"/>
    </xf>
    <xf numFmtId="0" fontId="30" fillId="0" borderId="64" xfId="7" applyFont="1" applyFill="1" applyBorder="1" applyAlignment="1">
      <alignment vertical="center" wrapText="1"/>
    </xf>
    <xf numFmtId="0" fontId="30" fillId="0" borderId="70" xfId="7" applyFont="1" applyFill="1" applyBorder="1" applyAlignment="1">
      <alignment vertical="center" wrapText="1"/>
    </xf>
    <xf numFmtId="0" fontId="3" fillId="0" borderId="26" xfId="7" applyFont="1" applyFill="1" applyBorder="1" applyAlignment="1">
      <alignment horizontal="left" vertical="center" wrapText="1"/>
    </xf>
    <xf numFmtId="0" fontId="3" fillId="0" borderId="0" xfId="7" applyFont="1" applyFill="1" applyBorder="1" applyAlignment="1">
      <alignment horizontal="left" vertical="center" wrapText="1"/>
    </xf>
    <xf numFmtId="3" fontId="3" fillId="0" borderId="0" xfId="7" applyNumberFormat="1" applyFont="1" applyFill="1" applyBorder="1" applyAlignment="1">
      <alignment horizontal="right" vertical="center" wrapText="1"/>
    </xf>
    <xf numFmtId="0" fontId="3" fillId="0" borderId="0" xfId="7" applyFont="1" applyFill="1" applyBorder="1" applyAlignment="1">
      <alignment horizontal="right" vertical="center" wrapText="1"/>
    </xf>
    <xf numFmtId="0" fontId="3" fillId="0" borderId="27" xfId="7" applyFont="1" applyFill="1" applyBorder="1" applyAlignment="1">
      <alignment horizontal="left" vertical="center" wrapText="1"/>
    </xf>
    <xf numFmtId="0" fontId="3" fillId="0" borderId="28" xfId="7" applyFont="1" applyFill="1" applyBorder="1" applyAlignment="1">
      <alignment horizontal="left" vertical="center" wrapText="1"/>
    </xf>
    <xf numFmtId="0" fontId="3" fillId="0" borderId="29" xfId="7" applyFont="1" applyFill="1" applyBorder="1" applyAlignment="1">
      <alignment horizontal="left" vertical="center" wrapText="1"/>
    </xf>
    <xf numFmtId="3" fontId="3" fillId="0" borderId="29" xfId="7" applyNumberFormat="1" applyFont="1" applyFill="1" applyBorder="1" applyAlignment="1">
      <alignment horizontal="right" vertical="center" wrapText="1"/>
    </xf>
    <xf numFmtId="0" fontId="3" fillId="0" borderId="29" xfId="7" applyFont="1" applyFill="1" applyBorder="1" applyAlignment="1">
      <alignment horizontal="right" vertical="center" wrapText="1"/>
    </xf>
    <xf numFmtId="0" fontId="3" fillId="0" borderId="30" xfId="7" applyFont="1" applyFill="1" applyBorder="1" applyAlignment="1">
      <alignment horizontal="left"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27" xfId="7" applyFont="1" applyFill="1" applyBorder="1" applyAlignment="1">
      <alignment vertical="center" wrapText="1"/>
    </xf>
    <xf numFmtId="0" fontId="3" fillId="0" borderId="30" xfId="7" applyFont="1" applyFill="1" applyBorder="1" applyAlignment="1">
      <alignment vertical="center" wrapText="1"/>
    </xf>
    <xf numFmtId="0" fontId="3" fillId="0" borderId="15" xfId="7" applyFont="1" applyFill="1" applyBorder="1" applyAlignment="1">
      <alignment horizontal="distributed" vertical="center" wrapText="1"/>
    </xf>
    <xf numFmtId="0" fontId="3" fillId="0" borderId="13" xfId="7" applyFont="1" applyFill="1" applyBorder="1" applyAlignment="1">
      <alignment horizontal="distributed" vertical="center" wrapText="1"/>
    </xf>
    <xf numFmtId="3" fontId="3" fillId="0" borderId="13" xfId="7" applyNumberFormat="1" applyFont="1" applyFill="1" applyBorder="1" applyAlignment="1">
      <alignment horizontal="right" vertical="center" wrapText="1"/>
    </xf>
    <xf numFmtId="3" fontId="3" fillId="0" borderId="14" xfId="7" applyNumberFormat="1" applyFont="1" applyFill="1" applyBorder="1" applyAlignment="1">
      <alignment horizontal="right" vertical="center" wrapText="1"/>
    </xf>
    <xf numFmtId="0" fontId="15" fillId="0" borderId="34" xfId="7" applyFont="1" applyFill="1" applyBorder="1" applyAlignment="1">
      <alignment vertical="center" wrapText="1"/>
    </xf>
    <xf numFmtId="0" fontId="3" fillId="0" borderId="15" xfId="7" applyFont="1" applyFill="1" applyBorder="1" applyAlignment="1">
      <alignment horizontal="center" vertical="center" wrapText="1"/>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3" fontId="3" fillId="0" borderId="34" xfId="7" applyNumberFormat="1" applyFont="1" applyFill="1" applyBorder="1" applyAlignment="1">
      <alignment horizontal="center" vertical="center" wrapText="1"/>
    </xf>
    <xf numFmtId="3" fontId="3" fillId="0" borderId="15" xfId="7" applyNumberFormat="1" applyFont="1" applyFill="1" applyBorder="1" applyAlignment="1">
      <alignment horizontal="center" vertical="center" wrapText="1"/>
    </xf>
    <xf numFmtId="192" fontId="3" fillId="0" borderId="34" xfId="7" applyNumberFormat="1" applyFont="1" applyFill="1" applyBorder="1" applyAlignment="1">
      <alignment horizontal="center" vertical="center" wrapText="1"/>
    </xf>
    <xf numFmtId="192" fontId="3" fillId="0" borderId="15" xfId="7" applyNumberFormat="1" applyFont="1" applyFill="1" applyBorder="1" applyAlignment="1">
      <alignment horizontal="center" vertical="center" wrapText="1"/>
    </xf>
    <xf numFmtId="193" fontId="3" fillId="0" borderId="34" xfId="7" applyNumberFormat="1" applyFont="1" applyFill="1" applyBorder="1" applyAlignment="1">
      <alignment horizontal="center" vertical="center" wrapText="1"/>
    </xf>
    <xf numFmtId="193" fontId="3" fillId="0" borderId="15" xfId="7" applyNumberFormat="1" applyFont="1" applyFill="1" applyBorder="1" applyAlignment="1">
      <alignment horizontal="center" vertical="center" wrapText="1"/>
    </xf>
    <xf numFmtId="0" fontId="3" fillId="0" borderId="25" xfId="8" applyFont="1" applyFill="1" applyBorder="1" applyAlignment="1">
      <alignment vertical="center" wrapText="1"/>
    </xf>
    <xf numFmtId="0" fontId="3" fillId="0" borderId="27" xfId="8" applyFont="1" applyFill="1" applyBorder="1" applyAlignment="1">
      <alignment vertical="center" wrapText="1"/>
    </xf>
    <xf numFmtId="0" fontId="3" fillId="0" borderId="30" xfId="8" applyFont="1" applyFill="1" applyBorder="1" applyAlignment="1">
      <alignment vertical="center" wrapText="1"/>
    </xf>
    <xf numFmtId="0" fontId="3" fillId="0" borderId="35" xfId="7" applyFont="1" applyFill="1" applyBorder="1" applyAlignment="1">
      <alignment horizontal="center" vertical="center"/>
    </xf>
    <xf numFmtId="0" fontId="3" fillId="0" borderId="64" xfId="7" applyFont="1" applyFill="1" applyBorder="1" applyAlignment="1">
      <alignment horizontal="center" vertical="center"/>
    </xf>
    <xf numFmtId="0" fontId="3" fillId="0" borderId="70" xfId="7" applyFont="1" applyFill="1" applyBorder="1" applyAlignment="1">
      <alignment horizontal="center" vertical="center"/>
    </xf>
    <xf numFmtId="0" fontId="3" fillId="0" borderId="24" xfId="8" applyFont="1" applyFill="1" applyBorder="1" applyAlignment="1">
      <alignment horizontal="center" wrapText="1"/>
    </xf>
    <xf numFmtId="0" fontId="3" fillId="0" borderId="24" xfId="8" applyFont="1" applyFill="1" applyBorder="1" applyAlignment="1">
      <alignment horizontal="center"/>
    </xf>
    <xf numFmtId="0" fontId="3" fillId="0" borderId="23" xfId="8" applyFont="1" applyFill="1" applyBorder="1" applyAlignment="1">
      <alignment horizontal="center" wrapText="1"/>
    </xf>
    <xf numFmtId="187" fontId="3" fillId="0" borderId="28" xfId="8" applyNumberFormat="1" applyFont="1" applyFill="1" applyBorder="1" applyAlignment="1">
      <alignment horizontal="right" vertical="center"/>
    </xf>
    <xf numFmtId="187" fontId="3" fillId="0" borderId="29" xfId="8" applyNumberFormat="1" applyFont="1" applyFill="1" applyBorder="1" applyAlignment="1">
      <alignment horizontal="right" vertical="center"/>
    </xf>
    <xf numFmtId="0" fontId="3" fillId="0" borderId="29" xfId="7" applyFont="1" applyFill="1" applyBorder="1" applyAlignment="1">
      <alignment horizontal="left" vertical="center"/>
    </xf>
    <xf numFmtId="0" fontId="3" fillId="0" borderId="30" xfId="7" applyFont="1" applyFill="1" applyBorder="1" applyAlignment="1">
      <alignment horizontal="left" vertical="center"/>
    </xf>
    <xf numFmtId="0" fontId="3" fillId="0" borderId="0" xfId="7" applyFont="1" applyFill="1" applyBorder="1" applyAlignment="1">
      <alignment horizontal="left" vertical="center"/>
    </xf>
    <xf numFmtId="0" fontId="15" fillId="0" borderId="25" xfId="7" applyFont="1" applyFill="1" applyBorder="1" applyAlignment="1">
      <alignment vertical="center" wrapText="1"/>
    </xf>
    <xf numFmtId="187" fontId="3" fillId="0" borderId="0" xfId="8" applyNumberFormat="1" applyFont="1" applyFill="1" applyBorder="1" applyAlignment="1">
      <alignment horizontal="center" vertical="center"/>
    </xf>
    <xf numFmtId="194" fontId="3" fillId="0" borderId="0" xfId="8" applyNumberFormat="1" applyFont="1" applyFill="1" applyBorder="1" applyAlignment="1">
      <alignment horizontal="center" vertical="center"/>
    </xf>
    <xf numFmtId="0" fontId="3" fillId="0" borderId="29" xfId="7" applyFont="1" applyFill="1" applyBorder="1" applyAlignment="1">
      <alignment horizontal="right" vertical="center"/>
    </xf>
    <xf numFmtId="0" fontId="3" fillId="0" borderId="30" xfId="7" applyFont="1" applyFill="1" applyBorder="1" applyAlignment="1">
      <alignment horizontal="right" vertical="center"/>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7">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164522</xdr:colOff>
      <xdr:row>6</xdr:row>
      <xdr:rowOff>8658</xdr:rowOff>
    </xdr:from>
    <xdr:to>
      <xdr:col>33</xdr:col>
      <xdr:colOff>86590</xdr:colOff>
      <xdr:row>21</xdr:row>
      <xdr:rowOff>173181</xdr:rowOff>
    </xdr:to>
    <xdr:sp macro="" textlink="">
      <xdr:nvSpPr>
        <xdr:cNvPr id="3" name="大かっこ 2"/>
        <xdr:cNvSpPr/>
      </xdr:nvSpPr>
      <xdr:spPr>
        <a:xfrm>
          <a:off x="1208982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148166</xdr:colOff>
      <xdr:row>0</xdr:row>
      <xdr:rowOff>158750</xdr:rowOff>
    </xdr:from>
    <xdr:to>
      <xdr:col>3</xdr:col>
      <xdr:colOff>116417</xdr:colOff>
      <xdr:row>2</xdr:row>
      <xdr:rowOff>126999</xdr:rowOff>
    </xdr:to>
    <xdr:sp macro="" textlink="">
      <xdr:nvSpPr>
        <xdr:cNvPr id="2" name="テキスト ボックス 1"/>
        <xdr:cNvSpPr txBox="1"/>
      </xdr:nvSpPr>
      <xdr:spPr>
        <a:xfrm>
          <a:off x="148166" y="158750"/>
          <a:ext cx="1502834" cy="306916"/>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169333</xdr:colOff>
      <xdr:row>0</xdr:row>
      <xdr:rowOff>127000</xdr:rowOff>
    </xdr:from>
    <xdr:to>
      <xdr:col>10</xdr:col>
      <xdr:colOff>63500</xdr:colOff>
      <xdr:row>1</xdr:row>
      <xdr:rowOff>105833</xdr:rowOff>
    </xdr:to>
    <xdr:sp macro="" textlink="">
      <xdr:nvSpPr>
        <xdr:cNvPr id="2" name="テキスト ボックス 1"/>
        <xdr:cNvSpPr txBox="1"/>
      </xdr:nvSpPr>
      <xdr:spPr>
        <a:xfrm>
          <a:off x="2116666" y="127000"/>
          <a:ext cx="1502834" cy="306916"/>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51"/>
  <sheetViews>
    <sheetView tabSelected="1" view="pageBreakPreview" zoomScaleNormal="100" zoomScaleSheetLayoutView="100" workbookViewId="0">
      <selection activeCell="BG7" sqref="BG7"/>
    </sheetView>
  </sheetViews>
  <sheetFormatPr defaultRowHeight="13.5"/>
  <cols>
    <col min="1" max="36" width="2.75" style="92" customWidth="1"/>
    <col min="37" max="37" width="3" style="92" hidden="1" customWidth="1"/>
    <col min="38" max="38" width="0" style="92" hidden="1" customWidth="1"/>
    <col min="39" max="51" width="9" style="92" hidden="1" customWidth="1"/>
    <col min="52" max="57" width="0" style="92" hidden="1" customWidth="1"/>
    <col min="58" max="16384" width="9" style="92"/>
  </cols>
  <sheetData>
    <row r="1" spans="1:55" ht="14.25" thickBot="1">
      <c r="A1" s="133"/>
      <c r="B1" s="133"/>
      <c r="C1" s="133"/>
      <c r="D1" s="133"/>
      <c r="E1" s="133"/>
      <c r="F1" s="133"/>
      <c r="G1" s="133"/>
      <c r="H1" s="133"/>
      <c r="I1" s="133"/>
      <c r="J1" s="133"/>
      <c r="K1" s="133"/>
      <c r="L1" s="133"/>
      <c r="M1" s="133"/>
      <c r="N1" s="133"/>
      <c r="O1" s="133"/>
      <c r="P1" s="133"/>
      <c r="Q1" s="133"/>
      <c r="R1" s="134"/>
      <c r="S1" s="135"/>
      <c r="T1" s="135"/>
      <c r="U1" s="136"/>
      <c r="V1" s="136"/>
      <c r="W1" s="136"/>
      <c r="X1" s="136"/>
      <c r="Y1" s="136"/>
      <c r="Z1" s="136"/>
      <c r="AA1" s="136"/>
      <c r="AB1" s="137"/>
      <c r="AC1" s="137"/>
      <c r="AD1" s="221">
        <f ca="1">TODAY()</f>
        <v>44203</v>
      </c>
      <c r="AE1" s="221"/>
      <c r="AF1" s="221"/>
      <c r="AG1" s="221"/>
      <c r="AH1" s="221"/>
      <c r="AI1" s="221"/>
      <c r="AJ1" s="221"/>
      <c r="AP1" s="1"/>
      <c r="AQ1" s="2"/>
      <c r="AR1" s="2"/>
      <c r="AS1" s="1" t="s">
        <v>0</v>
      </c>
      <c r="AT1" s="1"/>
      <c r="AZ1" s="92" t="s">
        <v>233</v>
      </c>
      <c r="BB1" s="92" t="s">
        <v>234</v>
      </c>
    </row>
    <row r="2" spans="1:55" ht="14.25" customHeight="1">
      <c r="A2" s="133"/>
      <c r="B2" s="255" t="s">
        <v>159</v>
      </c>
      <c r="C2" s="256"/>
      <c r="D2" s="256"/>
      <c r="E2" s="256"/>
      <c r="F2" s="256"/>
      <c r="G2" s="256"/>
      <c r="H2" s="256"/>
      <c r="I2" s="256"/>
      <c r="J2" s="256"/>
      <c r="K2" s="256"/>
      <c r="L2" s="256"/>
      <c r="M2" s="257"/>
      <c r="N2" s="133"/>
      <c r="O2" s="133"/>
      <c r="P2" s="133"/>
      <c r="Q2" s="133"/>
      <c r="R2" s="248" t="s">
        <v>224</v>
      </c>
      <c r="S2" s="249"/>
      <c r="T2" s="249"/>
      <c r="U2" s="250"/>
      <c r="V2" s="222" t="s">
        <v>227</v>
      </c>
      <c r="W2" s="223"/>
      <c r="X2" s="223"/>
      <c r="Y2" s="223"/>
      <c r="Z2" s="225"/>
      <c r="AA2" s="225"/>
      <c r="AB2" s="225"/>
      <c r="AC2" s="225"/>
      <c r="AD2" s="225"/>
      <c r="AE2" s="225"/>
      <c r="AF2" s="225"/>
      <c r="AG2" s="225"/>
      <c r="AH2" s="225"/>
      <c r="AI2" s="223" t="s">
        <v>228</v>
      </c>
      <c r="AJ2" s="224"/>
      <c r="AP2" s="1"/>
      <c r="AQ2" s="2"/>
      <c r="AR2" s="2"/>
      <c r="AS2" s="1">
        <v>1</v>
      </c>
      <c r="AT2" s="1">
        <v>12</v>
      </c>
      <c r="BA2" s="92" t="s">
        <v>235</v>
      </c>
      <c r="BC2" s="92">
        <v>0</v>
      </c>
    </row>
    <row r="3" spans="1:55" ht="14.25" customHeight="1">
      <c r="A3" s="133"/>
      <c r="B3" s="258"/>
      <c r="C3" s="259"/>
      <c r="D3" s="259"/>
      <c r="E3" s="259"/>
      <c r="F3" s="259"/>
      <c r="G3" s="259"/>
      <c r="H3" s="259"/>
      <c r="I3" s="259"/>
      <c r="J3" s="259"/>
      <c r="K3" s="259"/>
      <c r="L3" s="259"/>
      <c r="M3" s="260"/>
      <c r="N3" s="133"/>
      <c r="O3" s="133"/>
      <c r="P3" s="133"/>
      <c r="Q3" s="133"/>
      <c r="R3" s="252" t="s">
        <v>1</v>
      </c>
      <c r="S3" s="253"/>
      <c r="T3" s="253"/>
      <c r="U3" s="254"/>
      <c r="V3" s="185"/>
      <c r="W3" s="186"/>
      <c r="X3" s="186"/>
      <c r="Y3" s="186"/>
      <c r="Z3" s="186"/>
      <c r="AA3" s="186"/>
      <c r="AB3" s="186"/>
      <c r="AC3" s="186"/>
      <c r="AD3" s="186"/>
      <c r="AE3" s="186"/>
      <c r="AF3" s="186"/>
      <c r="AG3" s="186"/>
      <c r="AH3" s="186"/>
      <c r="AI3" s="186"/>
      <c r="AJ3" s="251"/>
      <c r="AP3" s="1"/>
      <c r="AQ3" s="2"/>
      <c r="AR3" s="2"/>
      <c r="AS3" s="3">
        <v>13</v>
      </c>
      <c r="AT3" s="3">
        <v>19</v>
      </c>
      <c r="BA3" s="92" t="s">
        <v>236</v>
      </c>
      <c r="BC3" s="92">
        <v>2</v>
      </c>
    </row>
    <row r="4" spans="1:55" ht="14.25" customHeight="1">
      <c r="A4" s="133"/>
      <c r="B4" s="258"/>
      <c r="C4" s="259"/>
      <c r="D4" s="259"/>
      <c r="E4" s="259"/>
      <c r="F4" s="259"/>
      <c r="G4" s="259"/>
      <c r="H4" s="259"/>
      <c r="I4" s="259"/>
      <c r="J4" s="259"/>
      <c r="K4" s="259"/>
      <c r="L4" s="259"/>
      <c r="M4" s="260"/>
      <c r="N4" s="133"/>
      <c r="O4" s="133"/>
      <c r="P4" s="133"/>
      <c r="Q4" s="133"/>
      <c r="R4" s="252" t="s">
        <v>2</v>
      </c>
      <c r="S4" s="253"/>
      <c r="T4" s="253"/>
      <c r="U4" s="254"/>
      <c r="V4" s="183"/>
      <c r="W4" s="184"/>
      <c r="X4" s="184"/>
      <c r="Y4" s="184"/>
      <c r="Z4" s="184"/>
      <c r="AA4" s="184"/>
      <c r="AB4" s="184"/>
      <c r="AC4" s="184"/>
      <c r="AD4" s="184"/>
      <c r="AE4" s="184"/>
      <c r="AF4" s="184"/>
      <c r="AG4" s="184"/>
      <c r="AH4" s="184"/>
      <c r="AI4" s="184"/>
      <c r="AJ4" s="184"/>
      <c r="AP4" s="1"/>
      <c r="AS4" s="3"/>
      <c r="AT4" s="3"/>
      <c r="AX4" s="4" t="s">
        <v>3</v>
      </c>
      <c r="AY4" s="2" t="e">
        <f>$AE$16&amp;AX4</f>
        <v>#N/A</v>
      </c>
      <c r="BA4" s="92" t="s">
        <v>237</v>
      </c>
      <c r="BC4" s="92">
        <v>3</v>
      </c>
    </row>
    <row r="5" spans="1:55" ht="14.25" customHeight="1">
      <c r="A5" s="133"/>
      <c r="B5" s="258"/>
      <c r="C5" s="259"/>
      <c r="D5" s="259"/>
      <c r="E5" s="259"/>
      <c r="F5" s="259"/>
      <c r="G5" s="259"/>
      <c r="H5" s="259"/>
      <c r="I5" s="259"/>
      <c r="J5" s="259"/>
      <c r="K5" s="259"/>
      <c r="L5" s="259"/>
      <c r="M5" s="260"/>
      <c r="N5" s="133"/>
      <c r="O5" s="133"/>
      <c r="P5" s="133"/>
      <c r="Q5" s="133"/>
      <c r="R5" s="270" t="s">
        <v>225</v>
      </c>
      <c r="S5" s="271"/>
      <c r="T5" s="271"/>
      <c r="U5" s="272"/>
      <c r="V5" s="185"/>
      <c r="W5" s="186"/>
      <c r="X5" s="186"/>
      <c r="Y5" s="186"/>
      <c r="Z5" s="186"/>
      <c r="AA5" s="186"/>
      <c r="AB5" s="186"/>
      <c r="AC5" s="186"/>
      <c r="AD5" s="186"/>
      <c r="AE5" s="186"/>
      <c r="AF5" s="186"/>
      <c r="AG5" s="186"/>
      <c r="AH5" s="186"/>
      <c r="AI5" s="186"/>
      <c r="AJ5" s="186"/>
      <c r="AP5" s="1"/>
      <c r="AS5" s="3"/>
      <c r="AT5" s="3"/>
      <c r="AX5" s="4"/>
      <c r="AY5" s="2"/>
      <c r="BA5" s="92" t="s">
        <v>238</v>
      </c>
      <c r="BC5" s="92">
        <v>4</v>
      </c>
    </row>
    <row r="6" spans="1:55" ht="14.25" customHeight="1">
      <c r="A6" s="133"/>
      <c r="B6" s="258"/>
      <c r="C6" s="259"/>
      <c r="D6" s="259"/>
      <c r="E6" s="259"/>
      <c r="F6" s="259"/>
      <c r="G6" s="259"/>
      <c r="H6" s="259"/>
      <c r="I6" s="259"/>
      <c r="J6" s="259"/>
      <c r="K6" s="259"/>
      <c r="L6" s="259"/>
      <c r="M6" s="260"/>
      <c r="N6" s="133"/>
      <c r="O6" s="133"/>
      <c r="P6" s="133"/>
      <c r="Q6" s="133"/>
      <c r="R6" s="273"/>
      <c r="S6" s="274"/>
      <c r="T6" s="274"/>
      <c r="U6" s="275"/>
      <c r="V6" s="187"/>
      <c r="W6" s="188"/>
      <c r="X6" s="188"/>
      <c r="Y6" s="188"/>
      <c r="Z6" s="188"/>
      <c r="AA6" s="188"/>
      <c r="AB6" s="188"/>
      <c r="AC6" s="188"/>
      <c r="AD6" s="188"/>
      <c r="AE6" s="188"/>
      <c r="AF6" s="188"/>
      <c r="AG6" s="188"/>
      <c r="AH6" s="188"/>
      <c r="AI6" s="188"/>
      <c r="AJ6" s="188"/>
      <c r="AP6" s="1"/>
      <c r="AS6" s="3"/>
      <c r="AT6" s="3"/>
      <c r="AX6" s="5" t="s">
        <v>4</v>
      </c>
      <c r="AY6" s="2" t="e">
        <f>$AE$16&amp;AX6</f>
        <v>#N/A</v>
      </c>
      <c r="BA6" s="92" t="s">
        <v>239</v>
      </c>
      <c r="BC6" s="92">
        <v>5</v>
      </c>
    </row>
    <row r="7" spans="1:55" ht="15" customHeight="1" thickBot="1">
      <c r="A7" s="133"/>
      <c r="B7" s="261"/>
      <c r="C7" s="262"/>
      <c r="D7" s="262"/>
      <c r="E7" s="262"/>
      <c r="F7" s="262"/>
      <c r="G7" s="262"/>
      <c r="H7" s="262"/>
      <c r="I7" s="262"/>
      <c r="J7" s="262"/>
      <c r="K7" s="262"/>
      <c r="L7" s="262"/>
      <c r="M7" s="263"/>
      <c r="N7" s="133"/>
      <c r="O7" s="133"/>
      <c r="P7" s="133"/>
      <c r="Q7" s="133"/>
      <c r="R7" s="267" t="s">
        <v>226</v>
      </c>
      <c r="S7" s="268"/>
      <c r="T7" s="268"/>
      <c r="U7" s="269"/>
      <c r="V7" s="264"/>
      <c r="W7" s="265"/>
      <c r="X7" s="265"/>
      <c r="Y7" s="265"/>
      <c r="Z7" s="265"/>
      <c r="AA7" s="265"/>
      <c r="AB7" s="265"/>
      <c r="AC7" s="265"/>
      <c r="AD7" s="265"/>
      <c r="AE7" s="265"/>
      <c r="AF7" s="265"/>
      <c r="AG7" s="265"/>
      <c r="AH7" s="265"/>
      <c r="AI7" s="265"/>
      <c r="AJ7" s="266"/>
      <c r="AP7" s="1"/>
      <c r="AS7" s="3"/>
      <c r="AT7" s="3"/>
      <c r="AX7" s="5" t="s">
        <v>5</v>
      </c>
      <c r="AY7" s="2" t="e">
        <f>$AE$16&amp;"１，２歳児"</f>
        <v>#N/A</v>
      </c>
      <c r="BA7" s="92" t="s">
        <v>240</v>
      </c>
      <c r="BC7" s="92">
        <v>6</v>
      </c>
    </row>
    <row r="8" spans="1:55" ht="8.25" customHeight="1">
      <c r="A8" s="133"/>
      <c r="B8" s="133"/>
      <c r="C8" s="133"/>
      <c r="D8" s="133"/>
      <c r="E8" s="133"/>
      <c r="F8" s="133"/>
      <c r="G8" s="133"/>
      <c r="H8" s="133"/>
      <c r="I8" s="133"/>
      <c r="J8" s="133"/>
      <c r="K8" s="133"/>
      <c r="L8" s="133"/>
      <c r="M8" s="133"/>
      <c r="N8" s="133"/>
      <c r="O8" s="133"/>
      <c r="P8" s="133"/>
      <c r="Q8" s="133"/>
      <c r="R8" s="138"/>
      <c r="S8" s="138"/>
      <c r="T8" s="138"/>
      <c r="U8" s="138"/>
      <c r="V8" s="139"/>
      <c r="W8" s="139"/>
      <c r="X8" s="139"/>
      <c r="Y8" s="139"/>
      <c r="Z8" s="139"/>
      <c r="AA8" s="139"/>
      <c r="AB8" s="139"/>
      <c r="AC8" s="139"/>
      <c r="AD8" s="139"/>
      <c r="AE8" s="139"/>
      <c r="AF8" s="139"/>
      <c r="AG8" s="139"/>
      <c r="AH8" s="139"/>
      <c r="AI8" s="139"/>
      <c r="AJ8" s="139"/>
      <c r="AP8" s="1"/>
      <c r="AS8" s="3"/>
      <c r="AT8" s="3"/>
      <c r="AX8" s="5" t="s">
        <v>6</v>
      </c>
      <c r="AY8" s="2" t="e">
        <f>$AE$16&amp;"１，２歳児"</f>
        <v>#N/A</v>
      </c>
      <c r="BA8" s="92" t="s">
        <v>241</v>
      </c>
      <c r="BC8" s="92">
        <v>7</v>
      </c>
    </row>
    <row r="9" spans="1:55" ht="6.75" customHeigh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P9" s="1"/>
      <c r="AS9" s="3"/>
      <c r="AT9" s="3"/>
      <c r="AX9" s="5" t="s">
        <v>7</v>
      </c>
      <c r="AY9" s="2" t="e">
        <f>$AE$16&amp;AX9</f>
        <v>#N/A</v>
      </c>
    </row>
    <row r="10" spans="1:55" ht="21">
      <c r="A10" s="283" t="s">
        <v>179</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P10" s="1"/>
      <c r="AQ10" s="5"/>
      <c r="AR10" s="2"/>
      <c r="AS10" s="3"/>
      <c r="AT10" s="3"/>
    </row>
    <row r="11" spans="1:55" ht="6" customHeight="1">
      <c r="A11" s="133"/>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P11" s="1"/>
      <c r="AQ11" s="2"/>
      <c r="AR11" s="2"/>
      <c r="AS11" s="3"/>
      <c r="AT11" s="3"/>
    </row>
    <row r="12" spans="1:55">
      <c r="A12" s="140" t="s">
        <v>170</v>
      </c>
      <c r="B12" s="141"/>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3"/>
      <c r="AC12" s="143"/>
      <c r="AD12" s="143"/>
      <c r="AE12" s="143"/>
      <c r="AF12" s="143"/>
      <c r="AG12" s="144"/>
      <c r="AH12" s="144"/>
      <c r="AI12" s="145"/>
      <c r="AJ12" s="146"/>
      <c r="AP12" s="1"/>
      <c r="AQ12" s="2"/>
      <c r="AR12" s="2"/>
      <c r="AS12" s="3"/>
      <c r="AT12" s="3"/>
    </row>
    <row r="13" spans="1:55">
      <c r="A13" s="284" t="s">
        <v>8</v>
      </c>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6"/>
      <c r="AP13" s="1"/>
      <c r="AQ13" s="2"/>
      <c r="AR13" s="2"/>
      <c r="AS13" s="3"/>
      <c r="AT13" s="3"/>
    </row>
    <row r="14" spans="1:55">
      <c r="A14" s="147" t="s">
        <v>9</v>
      </c>
      <c r="B14" s="148"/>
      <c r="C14" s="149"/>
      <c r="D14" s="149"/>
      <c r="E14" s="149"/>
      <c r="F14" s="149"/>
      <c r="G14" s="149"/>
      <c r="H14" s="149"/>
      <c r="I14" s="149"/>
      <c r="J14" s="149"/>
      <c r="K14" s="149"/>
      <c r="L14" s="149"/>
      <c r="M14" s="130"/>
      <c r="N14" s="149"/>
      <c r="O14" s="149"/>
      <c r="P14" s="149"/>
      <c r="Q14" s="149"/>
      <c r="R14" s="149"/>
      <c r="S14" s="149"/>
      <c r="T14" s="149"/>
      <c r="U14" s="149"/>
      <c r="V14" s="149"/>
      <c r="W14" s="149"/>
      <c r="X14" s="149"/>
      <c r="Y14" s="149"/>
      <c r="Z14" s="149"/>
      <c r="AA14" s="149"/>
      <c r="AB14" s="150"/>
      <c r="AC14" s="150"/>
      <c r="AD14" s="150"/>
      <c r="AE14" s="150"/>
      <c r="AF14" s="150"/>
      <c r="AG14" s="149"/>
      <c r="AH14" s="149"/>
      <c r="AI14" s="151"/>
      <c r="AJ14" s="152"/>
      <c r="AP14" s="1"/>
      <c r="AQ14" s="2"/>
      <c r="AR14" s="2"/>
      <c r="AS14" s="3"/>
      <c r="AT14" s="3"/>
    </row>
    <row r="15" spans="1:55" ht="8.25" customHeight="1" thickBot="1">
      <c r="A15" s="133"/>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P15" s="1"/>
      <c r="AQ15" s="2"/>
      <c r="AR15" s="2"/>
      <c r="AS15" s="3"/>
      <c r="AT15" s="3"/>
    </row>
    <row r="16" spans="1:55" ht="27.75" customHeight="1" thickBot="1">
      <c r="A16" s="291" t="s">
        <v>158</v>
      </c>
      <c r="B16" s="291"/>
      <c r="C16" s="291"/>
      <c r="D16" s="291"/>
      <c r="E16" s="291"/>
      <c r="F16" s="293"/>
      <c r="G16" s="218"/>
      <c r="H16" s="219"/>
      <c r="I16" s="219"/>
      <c r="J16" s="219"/>
      <c r="K16" s="219"/>
      <c r="L16" s="220"/>
      <c r="M16" s="290" t="s">
        <v>10</v>
      </c>
      <c r="N16" s="291"/>
      <c r="O16" s="291"/>
      <c r="P16" s="291"/>
      <c r="Q16" s="291"/>
      <c r="R16" s="293"/>
      <c r="S16" s="287"/>
      <c r="T16" s="288"/>
      <c r="U16" s="288"/>
      <c r="V16" s="288"/>
      <c r="W16" s="288"/>
      <c r="X16" s="289"/>
      <c r="Y16" s="290" t="s">
        <v>11</v>
      </c>
      <c r="Z16" s="291"/>
      <c r="AA16" s="291"/>
      <c r="AB16" s="291"/>
      <c r="AC16" s="291"/>
      <c r="AD16" s="291"/>
      <c r="AE16" s="292" t="e">
        <f>VLOOKUP(S16,定員,2,1)</f>
        <v>#N/A</v>
      </c>
      <c r="AF16" s="292"/>
      <c r="AG16" s="292"/>
      <c r="AH16" s="292"/>
      <c r="AI16" s="292"/>
      <c r="AJ16" s="292"/>
      <c r="AP16" s="1"/>
      <c r="AQ16" s="1"/>
      <c r="AR16" s="1"/>
      <c r="AS16" s="3"/>
      <c r="AT16" s="3"/>
    </row>
    <row r="17" spans="1:46" ht="9" customHeight="1">
      <c r="A17" s="133"/>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P17" s="1"/>
      <c r="AQ17" s="1"/>
      <c r="AR17" s="1"/>
      <c r="AS17" s="3"/>
      <c r="AT17" s="3"/>
    </row>
    <row r="18" spans="1:46" ht="9" customHeight="1">
      <c r="A18" s="133"/>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P18" s="1"/>
      <c r="AQ18" s="2"/>
      <c r="AR18" s="2"/>
      <c r="AS18" s="3"/>
      <c r="AT18" s="3"/>
    </row>
    <row r="19" spans="1:46" ht="7.5" customHeight="1">
      <c r="A19" s="133"/>
      <c r="B19" s="133"/>
      <c r="C19" s="133"/>
      <c r="D19" s="133"/>
      <c r="E19" s="133"/>
      <c r="F19" s="133"/>
      <c r="G19" s="294" t="s">
        <v>171</v>
      </c>
      <c r="H19" s="294"/>
      <c r="I19" s="294"/>
      <c r="J19" s="294"/>
      <c r="K19" s="294"/>
      <c r="L19" s="294"/>
      <c r="M19" s="276" t="s">
        <v>12</v>
      </c>
      <c r="N19" s="276"/>
      <c r="O19" s="276"/>
      <c r="P19" s="276"/>
      <c r="Q19" s="276"/>
      <c r="R19" s="277"/>
      <c r="S19" s="278" t="s">
        <v>13</v>
      </c>
      <c r="T19" s="279"/>
      <c r="U19" s="279"/>
      <c r="V19" s="279"/>
      <c r="W19" s="279"/>
      <c r="X19" s="279"/>
      <c r="Y19" s="153"/>
      <c r="Z19" s="153"/>
      <c r="AA19" s="154"/>
      <c r="AB19" s="155"/>
      <c r="AC19" s="156"/>
      <c r="AD19" s="133"/>
      <c r="AE19" s="133"/>
      <c r="AF19" s="133"/>
      <c r="AG19" s="133"/>
      <c r="AH19" s="133"/>
      <c r="AI19" s="133"/>
      <c r="AJ19" s="133"/>
      <c r="AP19" s="3"/>
      <c r="AQ19" s="1"/>
      <c r="AR19" s="1"/>
      <c r="AS19" s="3"/>
      <c r="AT19" s="3"/>
    </row>
    <row r="20" spans="1:46" ht="21" customHeight="1" thickBot="1">
      <c r="A20" s="133"/>
      <c r="B20" s="133"/>
      <c r="C20" s="133"/>
      <c r="D20" s="133"/>
      <c r="E20" s="133"/>
      <c r="F20" s="133"/>
      <c r="G20" s="295"/>
      <c r="H20" s="295"/>
      <c r="I20" s="295"/>
      <c r="J20" s="295"/>
      <c r="K20" s="295"/>
      <c r="L20" s="295"/>
      <c r="M20" s="276"/>
      <c r="N20" s="276"/>
      <c r="O20" s="276"/>
      <c r="P20" s="276"/>
      <c r="Q20" s="276"/>
      <c r="R20" s="277"/>
      <c r="S20" s="280"/>
      <c r="T20" s="281"/>
      <c r="U20" s="281"/>
      <c r="V20" s="281"/>
      <c r="W20" s="281"/>
      <c r="X20" s="281"/>
      <c r="Y20" s="282" t="s">
        <v>14</v>
      </c>
      <c r="Z20" s="282"/>
      <c r="AA20" s="282"/>
      <c r="AB20" s="282"/>
      <c r="AC20" s="282"/>
      <c r="AD20" s="133"/>
      <c r="AE20" s="133"/>
      <c r="AF20" s="133"/>
      <c r="AG20" s="133"/>
      <c r="AH20" s="133"/>
      <c r="AI20" s="133"/>
      <c r="AJ20" s="133"/>
    </row>
    <row r="21" spans="1:46" ht="30.75" customHeight="1" thickBot="1">
      <c r="A21" s="133"/>
      <c r="B21" s="133"/>
      <c r="C21" s="133"/>
      <c r="D21" s="133"/>
      <c r="E21" s="133"/>
      <c r="F21" s="133"/>
      <c r="G21" s="212">
        <v>12</v>
      </c>
      <c r="H21" s="213"/>
      <c r="I21" s="213"/>
      <c r="J21" s="213"/>
      <c r="K21" s="213"/>
      <c r="L21" s="214"/>
      <c r="M21" s="205">
        <f>VLOOKUP(G16,平均勤続年数,3)</f>
        <v>2</v>
      </c>
      <c r="N21" s="206"/>
      <c r="O21" s="206"/>
      <c r="P21" s="206"/>
      <c r="Q21" s="206"/>
      <c r="R21" s="206"/>
      <c r="S21" s="207">
        <f>IF(Y21="○",VLOOKUP($G$16,平均勤続年数,4),VLOOKUP($G$16,平均勤続年数,4)-2)</f>
        <v>4</v>
      </c>
      <c r="T21" s="207"/>
      <c r="U21" s="207"/>
      <c r="V21" s="207"/>
      <c r="W21" s="207"/>
      <c r="X21" s="208"/>
      <c r="Y21" s="209"/>
      <c r="Z21" s="210"/>
      <c r="AA21" s="210"/>
      <c r="AB21" s="210"/>
      <c r="AC21" s="211"/>
      <c r="AD21" s="133"/>
      <c r="AE21" s="133"/>
      <c r="AF21" s="133"/>
      <c r="AG21" s="133"/>
      <c r="AH21" s="133"/>
      <c r="AI21" s="133"/>
      <c r="AJ21" s="133"/>
    </row>
    <row r="22" spans="1:46" ht="9.9499999999999993" customHeight="1">
      <c r="A22" s="133"/>
      <c r="B22" s="133"/>
      <c r="C22" s="133"/>
      <c r="D22" s="133"/>
      <c r="E22" s="133"/>
      <c r="F22" s="166"/>
      <c r="G22" s="133"/>
      <c r="H22" s="133"/>
      <c r="I22" s="133"/>
      <c r="J22" s="133"/>
      <c r="K22" s="133"/>
      <c r="L22" s="166"/>
      <c r="M22" s="166"/>
      <c r="N22" s="166"/>
      <c r="O22" s="166"/>
      <c r="P22" s="166"/>
      <c r="Q22" s="166"/>
      <c r="R22" s="166"/>
      <c r="S22" s="166"/>
      <c r="T22" s="166"/>
      <c r="U22" s="166"/>
      <c r="V22" s="133"/>
      <c r="W22" s="133"/>
      <c r="X22" s="133"/>
      <c r="Y22" s="133"/>
      <c r="Z22" s="133"/>
      <c r="AA22" s="166"/>
      <c r="AB22" s="133"/>
      <c r="AC22" s="133"/>
      <c r="AD22" s="133"/>
      <c r="AE22" s="133"/>
      <c r="AF22" s="133"/>
      <c r="AG22" s="133"/>
      <c r="AH22" s="133"/>
      <c r="AI22" s="133"/>
      <c r="AJ22" s="133"/>
    </row>
    <row r="23" spans="1:46" s="133" customFormat="1" ht="30.75" customHeight="1" thickBot="1">
      <c r="G23" s="189" t="s">
        <v>229</v>
      </c>
      <c r="H23" s="189"/>
      <c r="I23" s="189"/>
      <c r="J23" s="189"/>
      <c r="K23" s="189"/>
      <c r="L23" s="190" t="s">
        <v>230</v>
      </c>
      <c r="M23" s="190"/>
      <c r="N23" s="190"/>
      <c r="O23" s="190"/>
      <c r="P23" s="190"/>
      <c r="Q23" s="191" t="s">
        <v>231</v>
      </c>
      <c r="R23" s="190"/>
      <c r="S23" s="190"/>
      <c r="T23" s="190"/>
      <c r="U23" s="192"/>
      <c r="V23" s="193" t="s">
        <v>232</v>
      </c>
      <c r="W23" s="194"/>
      <c r="X23" s="194"/>
      <c r="Y23" s="194"/>
      <c r="Z23" s="194"/>
    </row>
    <row r="24" spans="1:46" s="133" customFormat="1" ht="30.75" customHeight="1" thickBot="1">
      <c r="G24" s="195"/>
      <c r="H24" s="196"/>
      <c r="I24" s="196"/>
      <c r="J24" s="196"/>
      <c r="K24" s="196"/>
      <c r="L24" s="197"/>
      <c r="M24" s="198"/>
      <c r="N24" s="198"/>
      <c r="O24" s="198"/>
      <c r="P24" s="199"/>
      <c r="Q24" s="200"/>
      <c r="R24" s="201"/>
      <c r="S24" s="201"/>
      <c r="T24" s="201"/>
      <c r="U24" s="202"/>
      <c r="V24" s="203">
        <f>S21-Q24</f>
        <v>4</v>
      </c>
      <c r="W24" s="194"/>
      <c r="X24" s="194"/>
      <c r="Y24" s="194"/>
      <c r="Z24" s="194"/>
    </row>
    <row r="25" spans="1:46" s="2" customFormat="1" ht="18" customHeight="1" thickBot="1">
      <c r="A25" s="157" t="s">
        <v>172</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8"/>
      <c r="AJ25" s="159"/>
      <c r="AK25" s="6"/>
    </row>
    <row r="26" spans="1:46" s="2" customFormat="1" ht="32.25" customHeight="1" thickBot="1">
      <c r="A26" s="403" t="s">
        <v>154</v>
      </c>
      <c r="B26" s="404"/>
      <c r="C26" s="404"/>
      <c r="D26" s="404"/>
      <c r="E26" s="404"/>
      <c r="F26" s="404"/>
      <c r="G26" s="404"/>
      <c r="H26" s="404"/>
      <c r="I26" s="404"/>
      <c r="J26" s="404"/>
      <c r="K26" s="404"/>
      <c r="L26" s="404"/>
      <c r="M26" s="400" t="e">
        <f>ROUNDDOWN(M50,-3)</f>
        <v>#N/A</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1"/>
    </row>
    <row r="27" spans="1:46" s="167" customFormat="1" ht="32.25" customHeight="1" thickBot="1">
      <c r="A27" s="204" t="s">
        <v>247</v>
      </c>
      <c r="B27" s="204"/>
      <c r="C27" s="204"/>
      <c r="D27" s="204"/>
      <c r="E27" s="204"/>
      <c r="F27" s="204"/>
      <c r="G27" s="204"/>
      <c r="H27" s="204"/>
      <c r="I27" s="204"/>
      <c r="J27" s="204"/>
      <c r="K27" s="204"/>
      <c r="L27" s="204"/>
      <c r="M27" s="173" t="e">
        <f>ROUNDDOWN(M51,-3)</f>
        <v>#N/A</v>
      </c>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4"/>
    </row>
    <row r="28" spans="1:46" ht="4.5" customHeight="1">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row>
    <row r="29" spans="1:46">
      <c r="A29" s="314" t="s">
        <v>15</v>
      </c>
      <c r="B29" s="315"/>
      <c r="C29" s="315"/>
      <c r="D29" s="315"/>
      <c r="E29" s="315"/>
      <c r="F29" s="315"/>
      <c r="G29" s="315"/>
      <c r="H29" s="315"/>
      <c r="I29" s="315"/>
      <c r="J29" s="315"/>
      <c r="K29" s="320" t="s">
        <v>16</v>
      </c>
      <c r="L29" s="321"/>
      <c r="M29" s="402" t="s">
        <v>17</v>
      </c>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O29" s="92" t="s">
        <v>211</v>
      </c>
      <c r="AP29" s="92" t="e">
        <f>VLOOKUP(K36,休日人数,2,1)</f>
        <v>#N/A</v>
      </c>
    </row>
    <row r="30" spans="1:46">
      <c r="A30" s="316"/>
      <c r="B30" s="317"/>
      <c r="C30" s="317"/>
      <c r="D30" s="317"/>
      <c r="E30" s="317"/>
      <c r="F30" s="317"/>
      <c r="G30" s="317"/>
      <c r="H30" s="317"/>
      <c r="I30" s="317"/>
      <c r="J30" s="317"/>
      <c r="K30" s="322"/>
      <c r="L30" s="323"/>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O30" s="92">
        <v>1</v>
      </c>
      <c r="AP30" s="92">
        <v>210</v>
      </c>
    </row>
    <row r="31" spans="1:46" ht="20.25" customHeight="1">
      <c r="A31" s="316"/>
      <c r="B31" s="317"/>
      <c r="C31" s="317"/>
      <c r="D31" s="317"/>
      <c r="E31" s="317"/>
      <c r="F31" s="317"/>
      <c r="G31" s="317"/>
      <c r="H31" s="317"/>
      <c r="I31" s="317"/>
      <c r="J31" s="317"/>
      <c r="K31" s="322"/>
      <c r="L31" s="323"/>
      <c r="M31" s="324" t="s">
        <v>7</v>
      </c>
      <c r="N31" s="325"/>
      <c r="O31" s="325"/>
      <c r="P31" s="325"/>
      <c r="Q31" s="324" t="s">
        <v>149</v>
      </c>
      <c r="R31" s="325"/>
      <c r="S31" s="325"/>
      <c r="T31" s="325"/>
      <c r="U31" s="324" t="s">
        <v>6</v>
      </c>
      <c r="V31" s="325"/>
      <c r="W31" s="325"/>
      <c r="X31" s="326"/>
      <c r="Y31" s="324" t="s">
        <v>150</v>
      </c>
      <c r="Z31" s="325"/>
      <c r="AA31" s="325"/>
      <c r="AB31" s="326"/>
      <c r="AC31" s="324" t="s">
        <v>152</v>
      </c>
      <c r="AD31" s="325"/>
      <c r="AE31" s="325"/>
      <c r="AF31" s="326"/>
      <c r="AG31" s="324" t="s">
        <v>151</v>
      </c>
      <c r="AH31" s="325"/>
      <c r="AI31" s="325"/>
      <c r="AJ31" s="326"/>
      <c r="AO31" s="92">
        <v>211</v>
      </c>
      <c r="AP31" s="92">
        <v>279</v>
      </c>
    </row>
    <row r="32" spans="1:46" ht="20.25" customHeight="1" thickBot="1">
      <c r="A32" s="318"/>
      <c r="B32" s="319"/>
      <c r="C32" s="319"/>
      <c r="D32" s="319"/>
      <c r="E32" s="319"/>
      <c r="F32" s="319"/>
      <c r="G32" s="319"/>
      <c r="H32" s="319"/>
      <c r="I32" s="319"/>
      <c r="J32" s="319"/>
      <c r="K32" s="322"/>
      <c r="L32" s="323"/>
      <c r="M32" s="327" t="s">
        <v>18</v>
      </c>
      <c r="N32" s="328"/>
      <c r="O32" s="329" t="s">
        <v>19</v>
      </c>
      <c r="P32" s="330"/>
      <c r="Q32" s="327" t="s">
        <v>18</v>
      </c>
      <c r="R32" s="328"/>
      <c r="S32" s="329" t="s">
        <v>19</v>
      </c>
      <c r="T32" s="330"/>
      <c r="U32" s="327" t="s">
        <v>18</v>
      </c>
      <c r="V32" s="328"/>
      <c r="W32" s="329" t="s">
        <v>19</v>
      </c>
      <c r="X32" s="330"/>
      <c r="Y32" s="327" t="s">
        <v>18</v>
      </c>
      <c r="Z32" s="328"/>
      <c r="AA32" s="329" t="s">
        <v>19</v>
      </c>
      <c r="AB32" s="330"/>
      <c r="AC32" s="327" t="s">
        <v>18</v>
      </c>
      <c r="AD32" s="328"/>
      <c r="AE32" s="329" t="s">
        <v>19</v>
      </c>
      <c r="AF32" s="330"/>
      <c r="AG32" s="327" t="s">
        <v>18</v>
      </c>
      <c r="AH32" s="328"/>
      <c r="AI32" s="329" t="s">
        <v>19</v>
      </c>
      <c r="AJ32" s="330"/>
      <c r="AO32" s="92">
        <v>280</v>
      </c>
      <c r="AP32" s="92">
        <v>349</v>
      </c>
    </row>
    <row r="33" spans="1:42" ht="20.25" customHeight="1" thickBot="1">
      <c r="A33" s="397" t="s">
        <v>20</v>
      </c>
      <c r="B33" s="398"/>
      <c r="C33" s="398"/>
      <c r="D33" s="398"/>
      <c r="E33" s="398"/>
      <c r="F33" s="398"/>
      <c r="G33" s="398"/>
      <c r="H33" s="398"/>
      <c r="I33" s="398"/>
      <c r="J33" s="398"/>
      <c r="K33" s="399" t="s">
        <v>21</v>
      </c>
      <c r="L33" s="399"/>
      <c r="M33" s="388"/>
      <c r="N33" s="308"/>
      <c r="O33" s="308"/>
      <c r="P33" s="389"/>
      <c r="Q33" s="390"/>
      <c r="R33" s="308"/>
      <c r="S33" s="308"/>
      <c r="T33" s="389"/>
      <c r="U33" s="390"/>
      <c r="V33" s="308"/>
      <c r="W33" s="308"/>
      <c r="X33" s="309"/>
      <c r="Y33" s="310"/>
      <c r="Z33" s="308"/>
      <c r="AA33" s="308"/>
      <c r="AB33" s="309"/>
      <c r="AC33" s="310"/>
      <c r="AD33" s="308"/>
      <c r="AE33" s="308"/>
      <c r="AF33" s="309"/>
      <c r="AG33" s="310"/>
      <c r="AH33" s="308"/>
      <c r="AI33" s="308"/>
      <c r="AJ33" s="311"/>
      <c r="AO33" s="92">
        <v>350</v>
      </c>
      <c r="AP33" s="92">
        <v>419</v>
      </c>
    </row>
    <row r="34" spans="1:42" ht="21.75" customHeight="1">
      <c r="A34" s="228" t="s">
        <v>22</v>
      </c>
      <c r="B34" s="378" t="s">
        <v>23</v>
      </c>
      <c r="C34" s="160" t="s">
        <v>24</v>
      </c>
      <c r="D34" s="160"/>
      <c r="E34" s="160"/>
      <c r="F34" s="160"/>
      <c r="G34" s="160"/>
      <c r="H34" s="160"/>
      <c r="I34" s="160"/>
      <c r="J34" s="160"/>
      <c r="K34" s="379" t="s">
        <v>243</v>
      </c>
      <c r="L34" s="380"/>
      <c r="M34" s="303" t="e">
        <f>IF($K34="○",VLOOKUP(AY9,単価表,12,0),0)</f>
        <v>#N/A</v>
      </c>
      <c r="N34" s="297"/>
      <c r="O34" s="297" t="e">
        <f>IF($K34="○",VLOOKUP(AY9,単価表,15,0),0)</f>
        <v>#N/A</v>
      </c>
      <c r="P34" s="305"/>
      <c r="Q34" s="296" t="e">
        <f>IF($K34="○",VLOOKUP(AY9,単価表,12,0),0)</f>
        <v>#N/A</v>
      </c>
      <c r="R34" s="297"/>
      <c r="S34" s="297" t="e">
        <f>IF($K34="○",VLOOKUP(AY9,単価表,15,0),0)</f>
        <v>#N/A</v>
      </c>
      <c r="T34" s="305"/>
      <c r="U34" s="296" t="e">
        <f>IF($K34="○",VLOOKUP(AY8,単価表,12,0),0)</f>
        <v>#N/A</v>
      </c>
      <c r="V34" s="297"/>
      <c r="W34" s="297" t="e">
        <f>IF($K34="○",VLOOKUP(AY8,単価表,15,0),0)</f>
        <v>#N/A</v>
      </c>
      <c r="X34" s="304"/>
      <c r="Y34" s="303" t="e">
        <f>IF($K34="○",VLOOKUP(AY8,単価表,12,0),0)</f>
        <v>#N/A</v>
      </c>
      <c r="Z34" s="297"/>
      <c r="AA34" s="297" t="e">
        <f>IF($K34="○",VLOOKUP(AY8,単価表,15,0),0)</f>
        <v>#N/A</v>
      </c>
      <c r="AB34" s="304"/>
      <c r="AC34" s="303" t="e">
        <f>IF($K34="○",VLOOKUP(AY7,単価表,12,0),0)</f>
        <v>#N/A</v>
      </c>
      <c r="AD34" s="297"/>
      <c r="AE34" s="297" t="e">
        <f>IF($K34="○",VLOOKUP(AY7,単価表,15,0),0)</f>
        <v>#N/A</v>
      </c>
      <c r="AF34" s="304"/>
      <c r="AG34" s="303" t="e">
        <f>IF($K34="○",VLOOKUP(AY7,単価表,12,0),0)</f>
        <v>#N/A</v>
      </c>
      <c r="AH34" s="297"/>
      <c r="AI34" s="297" t="e">
        <f>IF($K34="○",VLOOKUP(AY7,単価表,15,0),0)</f>
        <v>#N/A</v>
      </c>
      <c r="AJ34" s="304"/>
      <c r="AO34" s="92">
        <v>420</v>
      </c>
      <c r="AP34" s="92">
        <v>489</v>
      </c>
    </row>
    <row r="35" spans="1:42" ht="21.75" customHeight="1">
      <c r="A35" s="229"/>
      <c r="B35" s="378"/>
      <c r="C35" s="161" t="s">
        <v>153</v>
      </c>
      <c r="D35" s="161"/>
      <c r="E35" s="161"/>
      <c r="F35" s="161"/>
      <c r="G35" s="161"/>
      <c r="H35" s="161"/>
      <c r="I35" s="161"/>
      <c r="J35" s="161"/>
      <c r="K35" s="352"/>
      <c r="L35" s="353"/>
      <c r="M35" s="387"/>
      <c r="N35" s="312"/>
      <c r="O35" s="312"/>
      <c r="P35" s="313"/>
      <c r="Q35" s="331">
        <f>IF($K35="○",VLOOKUP($AY$9,単価表,25,0),0)</f>
        <v>0</v>
      </c>
      <c r="R35" s="332"/>
      <c r="S35" s="332">
        <f>IF($K35="○",VLOOKUP($AY$9,単価表,25,0),0)</f>
        <v>0</v>
      </c>
      <c r="T35" s="177"/>
      <c r="U35" s="386"/>
      <c r="V35" s="312"/>
      <c r="W35" s="312"/>
      <c r="X35" s="335"/>
      <c r="Y35" s="176">
        <f>IF($K35="○",VLOOKUP($AY$8,単価表,25,0),0)</f>
        <v>0</v>
      </c>
      <c r="Z35" s="332"/>
      <c r="AA35" s="332">
        <f>IF($K35="○",VLOOKUP($AY$8,単価表,25,0),0)</f>
        <v>0</v>
      </c>
      <c r="AB35" s="333"/>
      <c r="AC35" s="387"/>
      <c r="AD35" s="312"/>
      <c r="AE35" s="312"/>
      <c r="AF35" s="335"/>
      <c r="AG35" s="176">
        <f>IF($K35="○",VLOOKUP($AY$7,単価表,25,0),0)</f>
        <v>0</v>
      </c>
      <c r="AH35" s="332"/>
      <c r="AI35" s="332">
        <f>IF($K35="○",VLOOKUP($AY$7,単価表,25,0),0)</f>
        <v>0</v>
      </c>
      <c r="AJ35" s="333"/>
      <c r="AO35" s="92">
        <v>490</v>
      </c>
      <c r="AP35" s="92">
        <v>559</v>
      </c>
    </row>
    <row r="36" spans="1:42" ht="21.75" customHeight="1">
      <c r="A36" s="229"/>
      <c r="B36" s="378"/>
      <c r="C36" s="162" t="s">
        <v>210</v>
      </c>
      <c r="D36" s="162"/>
      <c r="E36" s="162"/>
      <c r="F36" s="162"/>
      <c r="G36" s="162"/>
      <c r="H36" s="162"/>
      <c r="I36" s="162"/>
      <c r="J36" s="162"/>
      <c r="K36" s="244"/>
      <c r="L36" s="245"/>
      <c r="M36" s="243">
        <f>IF($K36&gt;0,IF(VLOOKUP($AP$29,休日保育,5,1)/SUM($M$33:$AJ$33)&lt;10,INT(VLOOKUP($AP$29,休日保育,5,1)/SUM($M$33:$AJ$33)),ROUNDDOWN(VLOOKUP($AP$29,休日保育,5,1)/SUM($M$33:$AJ$33),-1)),0)</f>
        <v>0</v>
      </c>
      <c r="N36" s="176"/>
      <c r="O36" s="177">
        <f>IF($K36&gt;0,IF(VLOOKUP($AP$29,休日保育,5,1)/SUM($M$33:$AJ$33)&lt;10,INT(VLOOKUP($AP$29,休日保育,5,1)/SUM($M$33:$AJ$33)),ROUNDDOWN(VLOOKUP($AP$29,休日保育,5,1)/SUM($M$33:$AJ$33),-1)),0)</f>
        <v>0</v>
      </c>
      <c r="P36" s="178"/>
      <c r="Q36" s="175">
        <f>IF($K36&gt;0,IF(VLOOKUP($AP$29,休日保育,5,1)/SUM($M$33:$AJ$33)&lt;10,INT(VLOOKUP($AP$29,休日保育,5,1)/SUM($M$33:$AJ$33)),ROUNDDOWN(VLOOKUP($AP$29,休日保育,5,1)/SUM($M$33:$AJ$33),-1)),0)</f>
        <v>0</v>
      </c>
      <c r="R36" s="176"/>
      <c r="S36" s="177">
        <f>IF($K36&gt;0,IF(VLOOKUP($AP$29,休日保育,5,1)/SUM($M$33:$AJ$33)&lt;10,INT(VLOOKUP($AP$29,休日保育,5,1)/SUM($M$33:$AJ$33)),ROUNDDOWN(VLOOKUP($AP$29,休日保育,5,1)/SUM($M$33:$AJ$33),-1)),0)</f>
        <v>0</v>
      </c>
      <c r="T36" s="178"/>
      <c r="U36" s="175">
        <f>IF($K36&gt;0,IF(VLOOKUP($AP$29,休日保育,5,1)/SUM($M$33:$AJ$33)&lt;10,INT(VLOOKUP($AP$29,休日保育,5,1)/SUM($M$33:$AJ$33)),ROUNDDOWN(VLOOKUP($AP$29,休日保育,5,1)/SUM($M$33:$AJ$33),-1)),0)</f>
        <v>0</v>
      </c>
      <c r="V36" s="176"/>
      <c r="W36" s="177">
        <f>IF($K36&gt;0,IF(VLOOKUP($AP$29,休日保育,5,1)/SUM($M$33:$AJ$33)&lt;10,INT(VLOOKUP($AP$29,休日保育,5,1)/SUM($M$33:$AJ$33)),ROUNDDOWN(VLOOKUP($AP$29,休日保育,5,1)/SUM($M$33:$AJ$33),-1)),0)</f>
        <v>0</v>
      </c>
      <c r="X36" s="178"/>
      <c r="Y36" s="175">
        <f>IF($K36&gt;0,IF(VLOOKUP($AP$29,休日保育,5,1)/SUM($M$33:$AJ$33)&lt;10,INT(VLOOKUP($AP$29,休日保育,5,1)/SUM($M$33:$AJ$33)),ROUNDDOWN(VLOOKUP($AP$29,休日保育,5,1)/SUM($M$33:$AJ$33),-1)),0)</f>
        <v>0</v>
      </c>
      <c r="Z36" s="176"/>
      <c r="AA36" s="177">
        <f>IF($K36&gt;0,IF(VLOOKUP($AP$29,休日保育,5,1)/SUM($M$33:$AJ$33)&lt;10,INT(VLOOKUP($AP$29,休日保育,5,1)/SUM($M$33:$AJ$33)),ROUNDDOWN(VLOOKUP($AP$29,休日保育,5,1)/SUM($M$33:$AJ$33),-1)),0)</f>
        <v>0</v>
      </c>
      <c r="AB36" s="178"/>
      <c r="AC36" s="175">
        <f>IF($K36&gt;0,IF(VLOOKUP($AP$29,休日保育,5,1)/SUM($M$33:$AJ$33)&lt;10,INT(VLOOKUP($AP$29,休日保育,5,1)/SUM($M$33:$AJ$33)),ROUNDDOWN(VLOOKUP($AP$29,休日保育,5,1)/SUM($M$33:$AJ$33),-1)),0)</f>
        <v>0</v>
      </c>
      <c r="AD36" s="176"/>
      <c r="AE36" s="177">
        <f>IF($K36&gt;0,IF(VLOOKUP($AP$29,休日保育,5,1)/SUM($M$33:$AJ$33)&lt;10,INT(VLOOKUP($AP$29,休日保育,5,1)/SUM($M$33:$AJ$33)),ROUNDDOWN(VLOOKUP($AP$29,休日保育,5,1)/SUM($M$33:$AJ$33),-1)),0)</f>
        <v>0</v>
      </c>
      <c r="AF36" s="178"/>
      <c r="AG36" s="175">
        <f>IF($K36&gt;0,IF(VLOOKUP($AP$29,休日保育,5,1)/SUM($M$33:$AJ$33)&lt;10,INT(VLOOKUP($AP$29,休日保育,5,1)/SUM($M$33:$AJ$33)),ROUNDDOWN(VLOOKUP($AP$29,休日保育,5,1)/SUM($M$33:$AJ$33),-1)),0)</f>
        <v>0</v>
      </c>
      <c r="AH36" s="176"/>
      <c r="AI36" s="177">
        <f>IF($K36&gt;0,IF(VLOOKUP($AP$29,休日保育,5,1)/SUM($M$33:$AJ$33)&lt;10,INT(VLOOKUP($AP$29,休日保育,5,1)/SUM($M$33:$AJ$33)),ROUNDDOWN(VLOOKUP($AP$29,休日保育,5,1)/SUM($M$33:$AJ$33),-1)),0)</f>
        <v>0</v>
      </c>
      <c r="AJ36" s="178"/>
      <c r="AO36" s="92">
        <v>560</v>
      </c>
      <c r="AP36" s="92">
        <v>629</v>
      </c>
    </row>
    <row r="37" spans="1:42" ht="21.75" customHeight="1" thickBot="1">
      <c r="A37" s="229"/>
      <c r="B37" s="378"/>
      <c r="C37" s="163" t="s">
        <v>25</v>
      </c>
      <c r="D37" s="164"/>
      <c r="E37" s="164"/>
      <c r="F37" s="164"/>
      <c r="G37" s="165"/>
      <c r="H37" s="164"/>
      <c r="I37" s="164"/>
      <c r="J37" s="164"/>
      <c r="K37" s="358"/>
      <c r="L37" s="359"/>
      <c r="M37" s="298">
        <f>IF($K37="○",VLOOKUP($AY$7,単価表,40,0),0)</f>
        <v>0</v>
      </c>
      <c r="N37" s="299"/>
      <c r="O37" s="299">
        <f>IF($K37="○",VLOOKUP($AY$7,単価表,40,0),0)</f>
        <v>0</v>
      </c>
      <c r="P37" s="393"/>
      <c r="Q37" s="394">
        <f>IF($K37="○",VLOOKUP($AY$7,単価表,40,0),0)</f>
        <v>0</v>
      </c>
      <c r="R37" s="299"/>
      <c r="S37" s="299">
        <f>IF($K37="○",VLOOKUP($AY$7,単価表,40,0),0)</f>
        <v>0</v>
      </c>
      <c r="T37" s="393"/>
      <c r="U37" s="394">
        <f>IF($K37="○",VLOOKUP($AY$7,単価表,40,0),0)</f>
        <v>0</v>
      </c>
      <c r="V37" s="299"/>
      <c r="W37" s="299">
        <f>IF($K37="○",VLOOKUP($AY$7,単価表,40,0),0)</f>
        <v>0</v>
      </c>
      <c r="X37" s="300"/>
      <c r="Y37" s="298">
        <f>IF($K37="○",VLOOKUP($AY$7,単価表,40,0),0)</f>
        <v>0</v>
      </c>
      <c r="Z37" s="299"/>
      <c r="AA37" s="299">
        <f>IF($K37="○",VLOOKUP($AY$7,単価表,40,0),0)</f>
        <v>0</v>
      </c>
      <c r="AB37" s="300"/>
      <c r="AC37" s="298">
        <f>IF($K37="○",VLOOKUP($AY$7,単価表,40,0),0)</f>
        <v>0</v>
      </c>
      <c r="AD37" s="299"/>
      <c r="AE37" s="299">
        <f>IF($K37="○",VLOOKUP($AY$7,単価表,40,0),0)</f>
        <v>0</v>
      </c>
      <c r="AF37" s="300"/>
      <c r="AG37" s="298">
        <f>IF($K37="○",VLOOKUP($AY$7,単価表,40,0),0)</f>
        <v>0</v>
      </c>
      <c r="AH37" s="299"/>
      <c r="AI37" s="299">
        <f>IF($K37="○",VLOOKUP($AY$7,単価表,40,0),0)</f>
        <v>0</v>
      </c>
      <c r="AJ37" s="300"/>
      <c r="AO37" s="92">
        <v>630</v>
      </c>
      <c r="AP37" s="92">
        <v>699</v>
      </c>
    </row>
    <row r="38" spans="1:42" ht="21.75" customHeight="1" thickTop="1" thickBot="1">
      <c r="A38" s="229"/>
      <c r="B38" s="378"/>
      <c r="C38" s="130"/>
      <c r="D38" s="130"/>
      <c r="E38" s="130"/>
      <c r="F38" s="130"/>
      <c r="G38" s="131"/>
      <c r="H38" s="130"/>
      <c r="I38" s="130"/>
      <c r="J38" s="131"/>
      <c r="K38" s="395" t="s">
        <v>26</v>
      </c>
      <c r="L38" s="396"/>
      <c r="M38" s="306" t="e">
        <f>SUM(M34:N37)</f>
        <v>#N/A</v>
      </c>
      <c r="N38" s="246"/>
      <c r="O38" s="246" t="e">
        <f>SUM(O34:P37)</f>
        <v>#N/A</v>
      </c>
      <c r="P38" s="307"/>
      <c r="Q38" s="306" t="e">
        <f>SUM(Q34:R37)</f>
        <v>#N/A</v>
      </c>
      <c r="R38" s="246"/>
      <c r="S38" s="246" t="e">
        <f>SUM(S34:T37)</f>
        <v>#N/A</v>
      </c>
      <c r="T38" s="307"/>
      <c r="U38" s="306" t="e">
        <f>SUM(U34:V37)</f>
        <v>#N/A</v>
      </c>
      <c r="V38" s="246"/>
      <c r="W38" s="246" t="e">
        <f>SUM(W34:X37)</f>
        <v>#N/A</v>
      </c>
      <c r="X38" s="247"/>
      <c r="Y38" s="302" t="e">
        <f>SUM(Y34:Z37)</f>
        <v>#N/A</v>
      </c>
      <c r="Z38" s="246"/>
      <c r="AA38" s="246" t="e">
        <f>SUM(AA34:AB37)</f>
        <v>#N/A</v>
      </c>
      <c r="AB38" s="247"/>
      <c r="AC38" s="302" t="e">
        <f>SUM(AC34:AD37)</f>
        <v>#N/A</v>
      </c>
      <c r="AD38" s="246"/>
      <c r="AE38" s="246" t="e">
        <f>SUM(AE34:AF37)</f>
        <v>#N/A</v>
      </c>
      <c r="AF38" s="247"/>
      <c r="AG38" s="302" t="e">
        <f>SUM(AG34:AH37)</f>
        <v>#N/A</v>
      </c>
      <c r="AH38" s="246"/>
      <c r="AI38" s="246" t="e">
        <f>SUM(AI34:AJ37)</f>
        <v>#N/A</v>
      </c>
      <c r="AJ38" s="247"/>
      <c r="AO38" s="92">
        <v>700</v>
      </c>
      <c r="AP38" s="92">
        <v>769</v>
      </c>
    </row>
    <row r="39" spans="1:42" ht="55.5" customHeight="1">
      <c r="A39" s="229"/>
      <c r="B39" s="341" t="s">
        <v>27</v>
      </c>
      <c r="C39" s="349" t="s">
        <v>213</v>
      </c>
      <c r="D39" s="350"/>
      <c r="E39" s="350"/>
      <c r="F39" s="350"/>
      <c r="G39" s="350"/>
      <c r="H39" s="350"/>
      <c r="I39" s="350"/>
      <c r="J39" s="351"/>
      <c r="K39" s="354"/>
      <c r="L39" s="355"/>
      <c r="M39" s="381">
        <f>-IF($K39="○",IF((M34+M37)*VLOOKUP($AY$9,単価表,52,0)&lt;10,INT((M34+M37)*VLOOKUP($AY$9,単価表,52,0)),ROUNDDOWN((M34+M37)*VLOOKUP($AY$9,単価表,52,0),-1)),0)</f>
        <v>0</v>
      </c>
      <c r="N39" s="234"/>
      <c r="O39" s="235">
        <f>-IF($K39="○",IF((O34+O37)*VLOOKUP($AY$9,単価表,52,0)&lt;10,INT((O34+O37)*VLOOKUP($AY$9,単価表,52,0)),ROUNDDOWN((O34+O37)*VLOOKUP($AY$9,単価表,52,0),-1)),0)</f>
        <v>0</v>
      </c>
      <c r="P39" s="236"/>
      <c r="Q39" s="233">
        <f>-IF($K39="○",IF((Q34+Q37)*VLOOKUP($AY$9,単価表,52,0)&lt;10,INT((Q34+Q37)*VLOOKUP($AY$9,単価表,52,0)),ROUNDDOWN((Q34+Q37)*VLOOKUP($AY$9,単価表,52,0),-1)),0)</f>
        <v>0</v>
      </c>
      <c r="R39" s="234"/>
      <c r="S39" s="235">
        <f>-IF($K39="○",IF((S34+S37)*VLOOKUP($AY$9,単価表,52,0)&lt;10,INT((S34+S37)*VLOOKUP($AY$9,単価表,52,0)),ROUNDDOWN((S34+S37)*VLOOKUP($AY$9,単価表,52,0),-1)),0)</f>
        <v>0</v>
      </c>
      <c r="T39" s="236"/>
      <c r="U39" s="233">
        <f>-IF($K39="○",IF((U34+U37)*VLOOKUP($AY$9,単価表,52,0)&lt;10,INT((U34+U37)*VLOOKUP($AY$9,単価表,52,0)),ROUNDDOWN((U34+U37)*VLOOKUP($AY$9,単価表,52,0),-1)),0)</f>
        <v>0</v>
      </c>
      <c r="V39" s="234"/>
      <c r="W39" s="235">
        <f>-IF($K39="○",IF((W34+W37)*VLOOKUP($AY$9,単価表,52,0)&lt;10,INT((W34+W37)*VLOOKUP($AY$9,単価表,52,0)),ROUNDDOWN((W34+W37)*VLOOKUP($AY$9,単価表,52,0),-1)),0)</f>
        <v>0</v>
      </c>
      <c r="X39" s="236"/>
      <c r="Y39" s="233">
        <f>-IF($K39="○",IF((Y34+Y37)*VLOOKUP($AY$9,単価表,52,0)&lt;10,INT((Y34+Y37)*VLOOKUP($AY$9,単価表,52,0)),ROUNDDOWN((Y34+Y37)*VLOOKUP($AY$9,単価表,52,0),-1)),0)</f>
        <v>0</v>
      </c>
      <c r="Z39" s="234"/>
      <c r="AA39" s="235">
        <f>-IF($K39="○",IF((AA34+AA37)*VLOOKUP($AY$9,単価表,52,0)&lt;10,INT((AA34+AA37)*VLOOKUP($AY$9,単価表,52,0)),ROUNDDOWN((AA34+AA37)*VLOOKUP($AY$9,単価表,52,0),-1)),0)</f>
        <v>0</v>
      </c>
      <c r="AB39" s="236"/>
      <c r="AC39" s="233">
        <f>-IF($K39="○",IF((AC34+AC37)*VLOOKUP($AY$9,単価表,52,0)&lt;10,INT((AC34+AC37)*VLOOKUP($AY$9,単価表,52,0)),ROUNDDOWN((AC34+AC37)*VLOOKUP($AY$9,単価表,52,0),-1)),0)</f>
        <v>0</v>
      </c>
      <c r="AD39" s="234"/>
      <c r="AE39" s="235">
        <f>-IF($K39="○",IF((AE34+AE37)*VLOOKUP($AY$9,単価表,52,0)&lt;10,INT((AE34+AE37)*VLOOKUP($AY$9,単価表,52,0)),ROUNDDOWN((AE34+AE37)*VLOOKUP($AY$9,単価表,52,0),-1)),0)</f>
        <v>0</v>
      </c>
      <c r="AF39" s="236"/>
      <c r="AG39" s="233">
        <f>-IF($K39="○",IF((AG34+AG37)*VLOOKUP($AY$9,単価表,52,0)&lt;10,INT((AG34+AG37)*VLOOKUP($AY$9,単価表,52,0)),ROUNDDOWN((AG34+AG37)*VLOOKUP($AY$9,単価表,52,0),-1)),0)</f>
        <v>0</v>
      </c>
      <c r="AH39" s="234"/>
      <c r="AI39" s="235">
        <f>-IF($K39="○",IF((AI34+AI37)*VLOOKUP($AY$9,単価表,52,0)&lt;10,INT((AI34+AI37)*VLOOKUP($AY$9,単価表,52,0)),ROUNDDOWN((AI34+AI37)*VLOOKUP($AY$9,単価表,52,0),-1)),0)</f>
        <v>0</v>
      </c>
      <c r="AJ39" s="236"/>
      <c r="AO39" s="92">
        <v>770</v>
      </c>
      <c r="AP39" s="92">
        <v>839</v>
      </c>
    </row>
    <row r="40" spans="1:42" ht="61.5" customHeight="1">
      <c r="A40" s="229"/>
      <c r="B40" s="342"/>
      <c r="C40" s="349" t="s">
        <v>212</v>
      </c>
      <c r="D40" s="350"/>
      <c r="E40" s="350"/>
      <c r="F40" s="350"/>
      <c r="G40" s="350"/>
      <c r="H40" s="350"/>
      <c r="I40" s="350"/>
      <c r="J40" s="351"/>
      <c r="K40" s="352"/>
      <c r="L40" s="353"/>
      <c r="M40" s="301">
        <f>-IF($K40="○",VLOOKUP($AY$8,単価表,63,0),0)</f>
        <v>0</v>
      </c>
      <c r="N40" s="182"/>
      <c r="O40" s="215">
        <f>-IF($K40="○",VLOOKUP($AY$8,単価表,63,0),0)</f>
        <v>0</v>
      </c>
      <c r="P40" s="216"/>
      <c r="Q40" s="181">
        <f>-IF($K40="○",VLOOKUP($AY$8,単価表,63,0),0)</f>
        <v>0</v>
      </c>
      <c r="R40" s="182"/>
      <c r="S40" s="215">
        <f>-IF($K40="○",VLOOKUP($AY$8,単価表,63,0),0)</f>
        <v>0</v>
      </c>
      <c r="T40" s="216"/>
      <c r="U40" s="181">
        <f>-IF($K40="○",VLOOKUP($AY$8,単価表,63,0),0)</f>
        <v>0</v>
      </c>
      <c r="V40" s="182"/>
      <c r="W40" s="215">
        <f>-IF($K40="○",VLOOKUP($AY$8,単価表,63,0),0)</f>
        <v>0</v>
      </c>
      <c r="X40" s="216"/>
      <c r="Y40" s="181">
        <f>-IF($K40="○",VLOOKUP($AY$8,単価表,63,0),0)</f>
        <v>0</v>
      </c>
      <c r="Z40" s="182"/>
      <c r="AA40" s="215">
        <f>-IF($K40="○",VLOOKUP($AY$8,単価表,63,0),0)</f>
        <v>0</v>
      </c>
      <c r="AB40" s="216"/>
      <c r="AC40" s="181">
        <f>-IF($K40="○",VLOOKUP($AY$8,単価表,63,0),0)</f>
        <v>0</v>
      </c>
      <c r="AD40" s="182"/>
      <c r="AE40" s="215">
        <f>-IF($K40="○",VLOOKUP($AY$8,単価表,63,0),0)</f>
        <v>0</v>
      </c>
      <c r="AF40" s="216"/>
      <c r="AG40" s="181">
        <f>-IF($K40="○",VLOOKUP($AY$8,単価表,63,0),0)</f>
        <v>0</v>
      </c>
      <c r="AH40" s="182"/>
      <c r="AI40" s="215">
        <f>-IF($K40="○",VLOOKUP($AY$8,単価表,63,0),0)</f>
        <v>0</v>
      </c>
      <c r="AJ40" s="216"/>
      <c r="AM40" s="92" t="s">
        <v>246</v>
      </c>
      <c r="AO40" s="92">
        <v>840</v>
      </c>
      <c r="AP40" s="92">
        <v>909</v>
      </c>
    </row>
    <row r="41" spans="1:42" ht="27.75" customHeight="1">
      <c r="A41" s="229"/>
      <c r="B41" s="342"/>
      <c r="C41" s="349" t="s">
        <v>216</v>
      </c>
      <c r="D41" s="350"/>
      <c r="E41" s="350"/>
      <c r="F41" s="350"/>
      <c r="G41" s="350"/>
      <c r="H41" s="350"/>
      <c r="I41" s="350"/>
      <c r="J41" s="351"/>
      <c r="K41" s="244"/>
      <c r="L41" s="245"/>
      <c r="M41" s="301">
        <f>-IF($K$41="1日",IF((M34+M35+M37)*VLOOKUP($AY$9,単価表,54,0)&lt;10,INT((M34+M35+M37)*VLOOKUP($AY$9,単価表,54,0)),ROUNDDOWN((M34+M35+M37)*VLOOKUP($AY$9,単価表,54,0),-1)),IF($K$41="2日",IF((M34+M35+M37)*VLOOKUP($AY$9,単価表,55,0)&lt;10,INT((M34+M35+M37)*VLOOKUP($AY$9,単価表,55,0)),ROUNDDOWN((M34+M35+M37)*VLOOKUP($AY$9,単価表,55,0),-1)),IF($K$41="3日以上",IF((M34+M35+M37)*VLOOKUP($AY$9,単価表,56,0)&lt;10,INT((M34+M35+M37)*VLOOKUP($AY$9,単価表,56,0)),ROUNDDOWN((M34+M35+M37)*VLOOKUP($AY$9,単価表,56,0),-1)),IF($K$41="全て",IF((M34+M35+M37)*VLOOKUP($AY$9,単価表,57,0)&lt;10,INT((M34+M35+M37)*VLOOKUP($AY$9,単価表,57,0)),ROUNDDOWN((M34+M35+M37)*VLOOKUP($AY$9,単価表,57,0),-1)),0))))</f>
        <v>0</v>
      </c>
      <c r="N41" s="334"/>
      <c r="O41" s="180">
        <f>-IF($K$41="1日",IF((O34+O35+O37)*VLOOKUP($AY$9,単価表,54,0)&lt;10,INT((O34+O35+O37)*VLOOKUP($AY$9,単価表,54,0)),ROUNDDOWN((O34+O35+O37)*VLOOKUP($AY$9,単価表,54,0),-1)),IF($K$41="2日",IF((O34+O35+O37)*VLOOKUP($AY$9,単価表,55,0)&lt;10,INT((O34+O35+O37)*VLOOKUP($AY$9,単価表,55,0)),ROUNDDOWN((O34+O35+O37)*VLOOKUP($AY$9,単価表,55,0),-1)),IF($K$41="3日以上",IF((O34+O35+O37)*VLOOKUP($AY$9,単価表,56,0)&lt;10,INT((O34+O35+O37)*VLOOKUP($AY$9,単価表,56,0)),ROUNDDOWN((O34+O35+O37)*VLOOKUP($AY$9,単価表,56,0),-1)),IF($K$41="全て",IF((O34+O35+O37)*VLOOKUP($AY$9,単価表,57,0)&lt;10,INT((O34+O35+O37)*VLOOKUP($AY$9,単価表,57,0)),ROUNDDOWN((O34+O35+O37)*VLOOKUP($AY$9,単価表,57,0),-1)),0))))</f>
        <v>0</v>
      </c>
      <c r="P41" s="217"/>
      <c r="Q41" s="217">
        <f>-IF($K$41="1日",IF((Q34+Q35+Q37)*VLOOKUP($AY$9,単価表,54,0)&lt;10,INT((Q34+Q35+Q37)*VLOOKUP($AY$9,単価表,54,0)),ROUNDDOWN((Q34+Q35+Q37)*VLOOKUP($AY$9,単価表,54,0),-1)),IF($K$41="2日",IF((Q34+Q35+Q37)*VLOOKUP($AY$9,単価表,55,0)&lt;10,INT((Q34+Q35+Q37)*VLOOKUP($AY$9,単価表,55,0)),ROUNDDOWN((Q34+Q35+Q37)*VLOOKUP($AY$9,単価表,55,0),-1)),IF($K$41="3日以上",IF((Q34+Q35+Q37)*VLOOKUP($AY$9,単価表,56,0)&lt;10,INT((Q34+Q35+Q37)*VLOOKUP($AY$9,単価表,56,0)),ROUNDDOWN((Q34+Q35+Q37)*VLOOKUP($AY$9,単価表,56,0),-1)),IF($K$41="全て",IF((Q34+Q35+Q37)*VLOOKUP($AY$9,単価表,57,0)&lt;10,INT((Q34+Q35+Q37)*VLOOKUP($AY$9,単価表,57,0)),ROUNDDOWN((Q34+Q35+Q37)*VLOOKUP($AY$9,単価表,57,0),-1)),0))))</f>
        <v>0</v>
      </c>
      <c r="R41" s="357"/>
      <c r="S41" s="334">
        <f>-IF($K$41="1日",IF((S34+S35+S37)*VLOOKUP($AY$9,単価表,54,0)&lt;10,INT((S34+S35+S37)*VLOOKUP($AY$9,単価表,54,0)),ROUNDDOWN((S34+S35+S37)*VLOOKUP($AY$9,単価表,54,0),-1)),IF($K$41="2日",IF((S34+S35+S37)*VLOOKUP($AY$9,単価表,55,0)&lt;10,INT((S34+S35+S37)*VLOOKUP($AY$9,単価表,55,0)),ROUNDDOWN((S34+S35+S37)*VLOOKUP($AY$9,単価表,55,0),-1)),IF($K$41="3日以上",IF((S34+S35+S37)*VLOOKUP($AY$9,単価表,56,0)&lt;10,INT((S34+S35+S37)*VLOOKUP($AY$9,単価表,56,0)),ROUNDDOWN((S34+S35+S37)*VLOOKUP($AY$9,単価表,56,0),-1)),IF($K$41="全て",IF((S34+S35+S37)*VLOOKUP($AY$9,単価表,57,0)&lt;10,INT((S34+S35+S37)*VLOOKUP($AY$9,単価表,57,0)),ROUNDDOWN((S34+S35+S37)*VLOOKUP($AY$9,単価表,57,0),-1)),0))))</f>
        <v>0</v>
      </c>
      <c r="T41" s="334"/>
      <c r="U41" s="357">
        <f>-IF($K$41="1日",IF((U34+U35+U37)*VLOOKUP($AY$9,単価表,54,0)&lt;10,INT((U34+U35+U37)*VLOOKUP($AY$9,単価表,54,0)),ROUNDDOWN((U34+U35+U37)*VLOOKUP($AY$9,単価表,54,0),-1)),IF($K$41="2日",IF((U34+U35+U37)*VLOOKUP($AY$9,単価表,55,0)&lt;10,INT((U34+U35+U37)*VLOOKUP($AY$9,単価表,55,0)),ROUNDDOWN((U34+U35+U37)*VLOOKUP($AY$9,単価表,55,0),-1)),IF($K$41="3日以上",IF((U34+U35+U37)*VLOOKUP($AY$9,単価表,56,0)&lt;10,INT((U34+U35+U37)*VLOOKUP($AY$9,単価表,56,0)),ROUNDDOWN((U34+U35+U37)*VLOOKUP($AY$9,単価表,56,0),-1)),IF($K$41="全て",IF((U34+U35+U37)*VLOOKUP($AY$9,単価表,57,0)&lt;10,INT((U34+U35+U37)*VLOOKUP($AY$9,単価表,57,0)),ROUNDDOWN((U34+U35+U37)*VLOOKUP($AY$9,単価表,57,0),-1)),0))))</f>
        <v>0</v>
      </c>
      <c r="V41" s="179"/>
      <c r="W41" s="179">
        <f>-IF($K$41="1日",IF((W34+W35+W37)*VLOOKUP($AY$9,単価表,54,0)&lt;10,INT((W34+W35+W37)*VLOOKUP($AY$9,単価表,54,0)),ROUNDDOWN((W34+W35+W37)*VLOOKUP($AY$9,単価表,54,0),-1)),IF($K$41="2日",IF((W34+W35+W37)*VLOOKUP($AY$9,単価表,55,0)&lt;10,INT((W34+W35+W37)*VLOOKUP($AY$9,単価表,55,0)),ROUNDDOWN((W34+W35+W37)*VLOOKUP($AY$9,単価表,55,0),-1)),IF($K$41="3日以上",IF((W34+W35+W37)*VLOOKUP($AY$9,単価表,56,0)&lt;10,INT((W34+W35+W37)*VLOOKUP($AY$9,単価表,56,0)),ROUNDDOWN((W34+W35+W37)*VLOOKUP($AY$9,単価表,56,0),-1)),IF($K$41="全て",IF((W34+W35+W37)*VLOOKUP($AY$9,単価表,57,0)&lt;10,INT((W34+W35+W37)*VLOOKUP($AY$9,単価表,57,0)),ROUNDDOWN((W34+W35+W37)*VLOOKUP($AY$9,単価表,57,0),-1)),0))))</f>
        <v>0</v>
      </c>
      <c r="X41" s="180"/>
      <c r="Y41" s="334">
        <f>-IF($K$41="1日",IF((Y34+Y35+Y37)*VLOOKUP($AY$9,単価表,54,0)&lt;10,INT((Y34+Y35+Y37)*VLOOKUP($AY$9,単価表,54,0)),ROUNDDOWN((Y34+Y35+Y37)*VLOOKUP($AY$9,単価表,54,0),-1)),IF($K$41="2日",IF((Y34+Y35+Y37)*VLOOKUP($AY$9,単価表,55,0)&lt;10,INT((Y34+Y35+Y37)*VLOOKUP($AY$9,単価表,55,0)),ROUNDDOWN((Y34+Y35+Y37)*VLOOKUP($AY$9,単価表,55,0),-1)),IF($K$41="3日以上",IF((Y34+Y35+Y37)*VLOOKUP($AY$9,単価表,56,0)&lt;10,INT((Y34+Y35+Y37)*VLOOKUP($AY$9,単価表,56,0)),ROUNDDOWN((Y34+Y35+Y37)*VLOOKUP($AY$9,単価表,56,0),-1)),IF($K$41="全て",IF((Y34+Y35+Y37)*VLOOKUP($AY$9,単価表,57,0)&lt;10,INT((Y34+Y35+Y37)*VLOOKUP($AY$9,単価表,57,0)),ROUNDDOWN((Y34+Y35+Y37)*VLOOKUP($AY$9,単価表,57,0),-1)),0))))</f>
        <v>0</v>
      </c>
      <c r="Z41" s="334"/>
      <c r="AA41" s="180">
        <f>-IF($K$41="1日",IF((AA34+AA35+AA37)*VLOOKUP($AY$9,単価表,54,0)&lt;10,INT((AA34+AA35+AA37)*VLOOKUP($AY$9,単価表,54,0)),ROUNDDOWN((AA34+AA35+AA37)*VLOOKUP($AY$9,単価表,54,0),-1)),IF($K$41="2日",IF((AA34+AA35+AA37)*VLOOKUP($AY$9,単価表,55,0)&lt;10,INT((AA34+AA35+AA37)*VLOOKUP($AY$9,単価表,55,0)),ROUNDDOWN((AA34+AA35+AA37)*VLOOKUP($AY$9,単価表,55,0),-1)),IF($K$41="3日以上",IF((AA34+AA35+AA37)*VLOOKUP($AY$9,単価表,56,0)&lt;10,INT((AA34+AA35+AA37)*VLOOKUP($AY$9,単価表,56,0)),ROUNDDOWN((AA34+AA35+AA37)*VLOOKUP($AY$9,単価表,56,0),-1)),IF($K$41="全て",IF((AA34+AA35+AA37)*VLOOKUP($AY$9,単価表,57,0)&lt;10,INT((AA34+AA35+AA37)*VLOOKUP($AY$9,単価表,57,0)),ROUNDDOWN((AA34+AA35+AA37)*VLOOKUP($AY$9,単価表,57,0),-1)),0))))</f>
        <v>0</v>
      </c>
      <c r="AB41" s="217"/>
      <c r="AC41" s="217">
        <f>-IF($K$41="1日",IF((AC34+AC35+AC37)*VLOOKUP($AY$9,単価表,54,0)&lt;10,INT((AC34+AC35+AC37)*VLOOKUP($AY$9,単価表,54,0)),ROUNDDOWN((AC34+AC35+AC37)*VLOOKUP($AY$9,単価表,54,0),-1)),IF($K$41="2日",IF((AC34+AC35+AC37)*VLOOKUP($AY$9,単価表,55,0)&lt;10,INT((AC34+AC35+AC37)*VLOOKUP($AY$9,単価表,55,0)),ROUNDDOWN((AC34+AC35+AC37)*VLOOKUP($AY$9,単価表,55,0),-1)),IF($K$41="3日以上",IF((AC34+AC35+AC37)*VLOOKUP($AY$9,単価表,56,0)&lt;10,INT((AC34+AC35+AC37)*VLOOKUP($AY$9,単価表,56,0)),ROUNDDOWN((AC34+AC35+AC37)*VLOOKUP($AY$9,単価表,56,0),-1)),IF($K$41="全て",IF((AC34+AC35+AC37)*VLOOKUP($AY$9,単価表,57,0)&lt;10,INT((AC34+AC35+AC37)*VLOOKUP($AY$9,単価表,57,0)),ROUNDDOWN((AC34+AC35+AC37)*VLOOKUP($AY$9,単価表,57,0),-1)),0))))</f>
        <v>0</v>
      </c>
      <c r="AD41" s="357"/>
      <c r="AE41" s="334">
        <f>-IF($K$41="1日",IF((AE34+AE35+AE37)*VLOOKUP($AY$9,単価表,54,0)&lt;10,INT((AE34+AE35+AE37)*VLOOKUP($AY$9,単価表,54,0)),ROUNDDOWN((AE34+AE35+AE37)*VLOOKUP($AY$9,単価表,54,0),-1)),IF($K$41="2日",IF((AE34+AE35+AE37)*VLOOKUP($AY$9,単価表,55,0)&lt;10,INT((AE34+AE35+AE37)*VLOOKUP($AY$9,単価表,55,0)),ROUNDDOWN((AE34+AE35+AE37)*VLOOKUP($AY$9,単価表,55,0),-1)),IF($K$41="3日以上",IF((AE34+AE35+AE37)*VLOOKUP($AY$9,単価表,56,0)&lt;10,INT((AE34+AE35+AE37)*VLOOKUP($AY$9,単価表,56,0)),ROUNDDOWN((AE34+AE35+AE37)*VLOOKUP($AY$9,単価表,56,0),-1)),IF($K$41="全て",IF((AE34+AE35+AE37)*VLOOKUP($AY$9,単価表,57,0)&lt;10,INT((AE34+AE35+AE37)*VLOOKUP($AY$9,単価表,57,0)),ROUNDDOWN((AE34+AE35+AE37)*VLOOKUP($AY$9,単価表,57,0),-1)),0))))</f>
        <v>0</v>
      </c>
      <c r="AF41" s="334"/>
      <c r="AG41" s="357">
        <f>-IF($K$41="1日",IF((AG34+AG35+AG37)*VLOOKUP($AY$9,単価表,54,0)&lt;10,INT((AG34+AG35+AG37)*VLOOKUP($AY$9,単価表,54,0)),ROUNDDOWN((AG34+AG35+AG37)*VLOOKUP($AY$9,単価表,54,0),-1)),IF($K$41="2日",IF((AG34+AG35+AG37)*VLOOKUP($AY$9,単価表,55,0)&lt;10,INT((AG34+AG35+AG37)*VLOOKUP($AY$9,単価表,55,0)),ROUNDDOWN((AG34+AG35+AG37)*VLOOKUP($AY$9,単価表,55,0),-1)),IF($K$41="3日以上",IF((AG34+AG35+AG37)*VLOOKUP($AY$9,単価表,56,0)&lt;10,INT((AG34+AG35+AG37)*VLOOKUP($AY$9,単価表,56,0)),ROUNDDOWN((AG34+AG35+AG37)*VLOOKUP($AY$9,単価表,56,0),-1)),IF($K$41="全て",IF((AG34+AG35+AG37)*VLOOKUP($AY$9,単価表,57,0)&lt;10,INT((AG34+AG35+AG37)*VLOOKUP($AY$9,単価表,57,0)),ROUNDDOWN((AG34+AG35+AG37)*VLOOKUP($AY$9,単価表,57,0),-1)),0))))</f>
        <v>0</v>
      </c>
      <c r="AH41" s="179"/>
      <c r="AI41" s="179">
        <f>-IF($K$41="1日",IF((AI34+AI35+AI37)*VLOOKUP($AY$9,単価表,54,0)&lt;10,INT((AI34+AI35+AI37)*VLOOKUP($AY$9,単価表,54,0)),ROUNDDOWN((AI34+AI35+AI37)*VLOOKUP($AY$9,単価表,54,0),-1)),IF($K$41="2日",IF((AI34+AI35+AI37)*VLOOKUP($AY$9,単価表,55,0)&lt;10,INT((AI34+AI35+AI37)*VLOOKUP($AY$9,単価表,55,0)),ROUNDDOWN((AI34+AI35+AI37)*VLOOKUP($AY$9,単価表,55,0),-1)),IF($K$41="3日以上",IF((AI34+AI35+AI37)*VLOOKUP($AY$9,単価表,56,0)&lt;10,INT((AI34+AI35+AI37)*VLOOKUP($AY$9,単価表,56,0)),ROUNDDOWN((AI34+AI35+AI37)*VLOOKUP($AY$9,単価表,56,0),-1)),IF($K$41="全て",IF((AI34+AI35+AI37)*VLOOKUP($AY$9,単価表,57,0)&lt;10,INT((AI34+AI35+AI37)*VLOOKUP($AY$9,単価表,57,0)),ROUNDDOWN((AI34+AI35+AI37)*VLOOKUP($AY$9,単価表,57,0),-1)),0))))</f>
        <v>0</v>
      </c>
      <c r="AJ41" s="180"/>
      <c r="AM41" s="126" t="s">
        <v>244</v>
      </c>
      <c r="AO41" s="92">
        <v>910</v>
      </c>
      <c r="AP41" s="92">
        <v>979</v>
      </c>
    </row>
    <row r="42" spans="1:42" ht="21.75" customHeight="1" thickBot="1">
      <c r="A42" s="229"/>
      <c r="B42" s="342"/>
      <c r="C42" s="382" t="s">
        <v>28</v>
      </c>
      <c r="D42" s="383"/>
      <c r="E42" s="383"/>
      <c r="F42" s="383"/>
      <c r="G42" s="383"/>
      <c r="H42" s="383"/>
      <c r="I42" s="383"/>
      <c r="J42" s="384"/>
      <c r="K42" s="358"/>
      <c r="L42" s="359"/>
      <c r="M42" s="345">
        <f>-IF($K42="○",IF((M38+M39+M40+M41)*(1-VLOOKUP($AY$9,単価表,59,0))&lt;10,INT((M38+M39+M40+M41)*(1-VLOOKUP($AY$9,単価表,59,0))),ROUNDDOWN((M38+M39+M40+M41)*(1-VLOOKUP($AY$9,単価表,59,0)),-1)),0)</f>
        <v>0</v>
      </c>
      <c r="N42" s="346"/>
      <c r="O42" s="347">
        <f>-IF($K42="○",IF((O38+O39+O40+O41)*(1-VLOOKUP($AY$9,単価表,59,0))&lt;10,INT((O38+O39+O40+O41)*(1-VLOOKUP($AY$9,単価表,59,0))),ROUNDDOWN((O38+O39+O40+O41)*(1-VLOOKUP($AY$9,単価表,59,0)),-1)),0)</f>
        <v>0</v>
      </c>
      <c r="P42" s="348"/>
      <c r="Q42" s="348">
        <f>-IF($K42="○",IF((Q38+Q39+Q40+Q41)*(1-VLOOKUP($AY$9,単価表,59,0))&lt;10,INT((Q38+Q39+Q40+Q41)*(1-VLOOKUP($AY$9,単価表,59,0))),ROUNDDOWN((Q38+Q39+Q40+Q41)*(1-VLOOKUP($AY$9,単価表,59,0)),-1)),0)</f>
        <v>0</v>
      </c>
      <c r="R42" s="356"/>
      <c r="S42" s="346">
        <f>-IF($K42="○",IF((S38+S39+S40+S41)*(1-VLOOKUP($AY$9,単価表,59,0))&lt;10,INT((S38+S39+S40+S41)*(1-VLOOKUP($AY$9,単価表,59,0))),ROUNDDOWN((S38+S39+S40+S41)*(1-VLOOKUP($AY$9,単価表,59,0)),-1)),0)</f>
        <v>0</v>
      </c>
      <c r="T42" s="346"/>
      <c r="U42" s="356">
        <f>-IF($K42="○",IF((U38+U39+U40+U41)*(1-VLOOKUP($AY$9,単価表,59,0))&lt;10,INT((U38+U39+U40+U41)*(1-VLOOKUP($AY$9,単価表,59,0))),ROUNDDOWN((U38+U39+U40+U41)*(1-VLOOKUP($AY$9,単価表,59,0)),-1)),0)</f>
        <v>0</v>
      </c>
      <c r="V42" s="385"/>
      <c r="W42" s="385">
        <f>-IF($K42="○",IF((W38+W39+W40+W41)*(1-VLOOKUP($AY$9,単価表,59,0))&lt;10,INT((W38+W39+W40+W41)*(1-VLOOKUP($AY$9,単価表,59,0))),ROUNDDOWN((W38+W39+W40+W41)*(1-VLOOKUP($AY$9,単価表,59,0)),-1)),0)</f>
        <v>0</v>
      </c>
      <c r="X42" s="347"/>
      <c r="Y42" s="346">
        <f>-IF($K42="○",IF((Y38+Y39+Y40+Y41)*(1-VLOOKUP($AY$9,単価表,59,0))&lt;10,INT((Y38+Y39+Y40+Y41)*(1-VLOOKUP($AY$9,単価表,59,0))),ROUNDDOWN((Y38+Y39+Y40+Y41)*(1-VLOOKUP($AY$9,単価表,59,0)),-1)),0)</f>
        <v>0</v>
      </c>
      <c r="Z42" s="346"/>
      <c r="AA42" s="347">
        <f>-IF($K42="○",IF((AA38+AA39+AA40+AA41)*(1-VLOOKUP($AY$9,単価表,59,0))&lt;10,INT((AA38+AA39+AA40+AA41)*(1-VLOOKUP($AY$9,単価表,59,0))),ROUNDDOWN((AA38+AA39+AA40+AA41)*(1-VLOOKUP($AY$9,単価表,59,0)),-1)),0)</f>
        <v>0</v>
      </c>
      <c r="AB42" s="348"/>
      <c r="AC42" s="348">
        <f>-IF($K42="○",IF((AC38+AC39+AC40+AC41)*(1-VLOOKUP($AY$9,単価表,59,0))&lt;10,INT((AC38+AC39+AC40+AC41)*(1-VLOOKUP($AY$9,単価表,59,0))),ROUNDDOWN((AC38+AC39+AC40+AC41)*(1-VLOOKUP($AY$9,単価表,59,0)),-1)),0)</f>
        <v>0</v>
      </c>
      <c r="AD42" s="356"/>
      <c r="AE42" s="346">
        <f>-IF($K42="○",IF((AE38+AE39+AE40+AE41)*(1-VLOOKUP($AY$9,単価表,59,0))&lt;10,INT((AE38+AE39+AE40+AE41)*(1-VLOOKUP($AY$9,単価表,59,0))),ROUNDDOWN((AE38+AE39+AE40+AE41)*(1-VLOOKUP($AY$9,単価表,59,0)),-1)),0)</f>
        <v>0</v>
      </c>
      <c r="AF42" s="346"/>
      <c r="AG42" s="356">
        <f>-IF($K42="○",IF((AG38+AG39+AG40+AG41)*(1-VLOOKUP($AY$9,単価表,59,0))&lt;10,INT((AG38+AG39+AG40+AG41)*(1-VLOOKUP($AY$9,単価表,59,0))),ROUNDDOWN((AG38+AG39+AG40+AG41)*(1-VLOOKUP($AY$9,単価表,59,0)),-1)),0)</f>
        <v>0</v>
      </c>
      <c r="AH42" s="385"/>
      <c r="AI42" s="385">
        <f>-IF($K42="○",IF((AI38+AI39+AI40+AI41)*(1-VLOOKUP($AY$9,単価表,59,0))&lt;10,INT((AI38+AI39+AI40+AI41)*(1-VLOOKUP($AY$9,単価表,59,0))),ROUNDDOWN((AI38+AI39+AI40+AI41)*(1-VLOOKUP($AY$9,単価表,59,0)),-1)),0)</f>
        <v>0</v>
      </c>
      <c r="AJ42" s="347"/>
      <c r="AM42" s="126" t="s">
        <v>245</v>
      </c>
      <c r="AO42" s="92">
        <v>980</v>
      </c>
      <c r="AP42" s="92">
        <v>1049</v>
      </c>
    </row>
    <row r="43" spans="1:42" ht="21.75" customHeight="1" thickTop="1" thickBot="1">
      <c r="A43" s="229"/>
      <c r="B43" s="343"/>
      <c r="C43" s="408" t="s">
        <v>217</v>
      </c>
      <c r="D43" s="409"/>
      <c r="E43" s="409"/>
      <c r="F43" s="409"/>
      <c r="G43" s="409"/>
      <c r="H43" s="409"/>
      <c r="I43" s="409"/>
      <c r="J43" s="409"/>
      <c r="K43" s="395"/>
      <c r="L43" s="410"/>
      <c r="M43" s="391">
        <f>SUM(M39:N42)</f>
        <v>0</v>
      </c>
      <c r="N43" s="302"/>
      <c r="O43" s="307">
        <f t="shared" ref="O43" si="0">SUM(O39:P42)</f>
        <v>0</v>
      </c>
      <c r="P43" s="392"/>
      <c r="Q43" s="391">
        <f t="shared" ref="Q43" si="1">SUM(Q39:R42)</f>
        <v>0</v>
      </c>
      <c r="R43" s="302"/>
      <c r="S43" s="307">
        <f t="shared" ref="S43" si="2">SUM(S39:T42)</f>
        <v>0</v>
      </c>
      <c r="T43" s="392"/>
      <c r="U43" s="391">
        <f t="shared" ref="U43" si="3">SUM(U39:V42)</f>
        <v>0</v>
      </c>
      <c r="V43" s="302"/>
      <c r="W43" s="307">
        <f t="shared" ref="W43" si="4">SUM(W39:X42)</f>
        <v>0</v>
      </c>
      <c r="X43" s="392"/>
      <c r="Y43" s="391">
        <f t="shared" ref="Y43" si="5">SUM(Y39:Z42)</f>
        <v>0</v>
      </c>
      <c r="Z43" s="302"/>
      <c r="AA43" s="307">
        <f t="shared" ref="AA43" si="6">SUM(AA39:AB42)</f>
        <v>0</v>
      </c>
      <c r="AB43" s="392"/>
      <c r="AC43" s="391">
        <f t="shared" ref="AC43" si="7">SUM(AC39:AD42)</f>
        <v>0</v>
      </c>
      <c r="AD43" s="302"/>
      <c r="AE43" s="307">
        <f t="shared" ref="AE43" si="8">SUM(AE39:AF42)</f>
        <v>0</v>
      </c>
      <c r="AF43" s="392"/>
      <c r="AG43" s="391">
        <f t="shared" ref="AG43" si="9">SUM(AG39:AH42)</f>
        <v>0</v>
      </c>
      <c r="AH43" s="302"/>
      <c r="AI43" s="307">
        <f t="shared" ref="AI43" si="10">SUM(AI39:AJ42)</f>
        <v>0</v>
      </c>
      <c r="AJ43" s="392"/>
      <c r="AM43" s="126" t="s">
        <v>214</v>
      </c>
      <c r="AO43" s="92">
        <v>1050</v>
      </c>
      <c r="AP43" s="92">
        <v>1050</v>
      </c>
    </row>
    <row r="44" spans="1:42" ht="21.75" customHeight="1" thickBot="1">
      <c r="A44" s="229"/>
      <c r="B44" s="226" t="s">
        <v>223</v>
      </c>
      <c r="C44" s="127" t="s">
        <v>218</v>
      </c>
      <c r="D44" s="127"/>
      <c r="E44" s="127"/>
      <c r="F44" s="127"/>
      <c r="G44" s="128"/>
      <c r="H44" s="127"/>
      <c r="I44" s="127"/>
      <c r="J44" s="127"/>
      <c r="K44" s="237"/>
      <c r="L44" s="238"/>
      <c r="M44" s="241">
        <f>IF($K44="配置",IF(AP46/SUM(M33:AJ33)&lt;10,INT(AP46/SUM(M33:AJ33)),ROUNDDOWN(AP46/SUM(M33:AJ33),-1)),IF($K44="兼務",IF(AP47/SUM(M33:AJ33)&lt;10,INT(AP47/SUM(M33:AJ33)),ROUNDDOWN(AP47/SUM(M33:AJ33),-1)),0))</f>
        <v>0</v>
      </c>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M44" s="92" t="s">
        <v>215</v>
      </c>
    </row>
    <row r="45" spans="1:42" ht="21.75" customHeight="1" thickTop="1">
      <c r="A45" s="230"/>
      <c r="B45" s="227"/>
      <c r="C45" s="130"/>
      <c r="D45" s="130"/>
      <c r="E45" s="130"/>
      <c r="F45" s="130"/>
      <c r="G45" s="131"/>
      <c r="H45" s="130"/>
      <c r="I45" s="130"/>
      <c r="J45" s="130"/>
      <c r="K45" s="239" t="s">
        <v>219</v>
      </c>
      <c r="L45" s="240"/>
      <c r="M45" s="231">
        <f>SUM(M44)</f>
        <v>0</v>
      </c>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P45" s="129"/>
    </row>
    <row r="46" spans="1:42" ht="21.75" customHeight="1">
      <c r="A46" s="336" t="s">
        <v>155</v>
      </c>
      <c r="B46" s="337"/>
      <c r="C46" s="337"/>
      <c r="D46" s="337"/>
      <c r="E46" s="337"/>
      <c r="F46" s="337"/>
      <c r="G46" s="337"/>
      <c r="H46" s="337"/>
      <c r="I46" s="337"/>
      <c r="J46" s="337"/>
      <c r="K46" s="337"/>
      <c r="L46" s="91" t="s">
        <v>29</v>
      </c>
      <c r="M46" s="338" t="e">
        <f>M38+M43+$M$45</f>
        <v>#N/A</v>
      </c>
      <c r="N46" s="339"/>
      <c r="O46" s="339" t="e">
        <f t="shared" ref="O46" si="11">O38+O43+$M$45</f>
        <v>#N/A</v>
      </c>
      <c r="P46" s="340"/>
      <c r="Q46" s="338" t="e">
        <f t="shared" ref="Q46" si="12">Q38+Q43+$M$45</f>
        <v>#N/A</v>
      </c>
      <c r="R46" s="339"/>
      <c r="S46" s="339" t="e">
        <f t="shared" ref="S46" si="13">S38+S43+$M$45</f>
        <v>#N/A</v>
      </c>
      <c r="T46" s="340"/>
      <c r="U46" s="338" t="e">
        <f t="shared" ref="U46" si="14">U38+U43+$M$45</f>
        <v>#N/A</v>
      </c>
      <c r="V46" s="339"/>
      <c r="W46" s="339" t="e">
        <f t="shared" ref="W46" si="15">W38+W43+$M$45</f>
        <v>#N/A</v>
      </c>
      <c r="X46" s="344"/>
      <c r="Y46" s="371" t="e">
        <f t="shared" ref="Y46" si="16">Y38+Y43+$M$45</f>
        <v>#N/A</v>
      </c>
      <c r="Z46" s="339"/>
      <c r="AA46" s="339" t="e">
        <f t="shared" ref="AA46" si="17">AA38+AA43+$M$45</f>
        <v>#N/A</v>
      </c>
      <c r="AB46" s="344"/>
      <c r="AC46" s="371" t="e">
        <f t="shared" ref="AC46" si="18">AC38+AC43+$M$45</f>
        <v>#N/A</v>
      </c>
      <c r="AD46" s="339"/>
      <c r="AE46" s="339" t="e">
        <f t="shared" ref="AE46" si="19">AE38+AE43+$M$45</f>
        <v>#N/A</v>
      </c>
      <c r="AF46" s="344"/>
      <c r="AG46" s="371" t="e">
        <f t="shared" ref="AG46" si="20">AG38+AG43+$M$45</f>
        <v>#N/A</v>
      </c>
      <c r="AH46" s="339"/>
      <c r="AI46" s="339" t="e">
        <f t="shared" ref="AI46" si="21">AI38+AI43+$M$45</f>
        <v>#N/A</v>
      </c>
      <c r="AJ46" s="344"/>
      <c r="AN46" s="92" t="s">
        <v>220</v>
      </c>
      <c r="AO46" s="132" t="s">
        <v>221</v>
      </c>
      <c r="AP46" s="129">
        <v>760</v>
      </c>
    </row>
    <row r="47" spans="1:42" ht="21.75" customHeight="1">
      <c r="A47" s="372" t="s">
        <v>30</v>
      </c>
      <c r="B47" s="373"/>
      <c r="C47" s="373"/>
      <c r="D47" s="373"/>
      <c r="E47" s="373"/>
      <c r="F47" s="373"/>
      <c r="G47" s="373"/>
      <c r="H47" s="373"/>
      <c r="I47" s="373"/>
      <c r="J47" s="373"/>
      <c r="K47" s="373"/>
      <c r="L47" s="373"/>
      <c r="M47" s="368" t="e">
        <f>M46*M33</f>
        <v>#N/A</v>
      </c>
      <c r="N47" s="367"/>
      <c r="O47" s="367" t="e">
        <f>O46*O33</f>
        <v>#N/A</v>
      </c>
      <c r="P47" s="369"/>
      <c r="Q47" s="368" t="e">
        <f>Q46*Q33</f>
        <v>#N/A</v>
      </c>
      <c r="R47" s="367"/>
      <c r="S47" s="367" t="e">
        <f>S46*S33</f>
        <v>#N/A</v>
      </c>
      <c r="T47" s="369"/>
      <c r="U47" s="368" t="e">
        <f>U46*U33</f>
        <v>#N/A</v>
      </c>
      <c r="V47" s="367"/>
      <c r="W47" s="367" t="e">
        <f>W46*W33</f>
        <v>#N/A</v>
      </c>
      <c r="X47" s="370"/>
      <c r="Y47" s="366" t="e">
        <f>Y46*Y33</f>
        <v>#N/A</v>
      </c>
      <c r="Z47" s="367"/>
      <c r="AA47" s="367" t="e">
        <f>AA46*AA33</f>
        <v>#N/A</v>
      </c>
      <c r="AB47" s="370"/>
      <c r="AC47" s="366" t="e">
        <f>AC46*AC33</f>
        <v>#N/A</v>
      </c>
      <c r="AD47" s="367"/>
      <c r="AE47" s="367" t="e">
        <f>AE46*AE33</f>
        <v>#N/A</v>
      </c>
      <c r="AF47" s="370"/>
      <c r="AG47" s="366" t="e">
        <f>AG46*AG33</f>
        <v>#N/A</v>
      </c>
      <c r="AH47" s="367"/>
      <c r="AI47" s="367" t="e">
        <f>AI46*AI33</f>
        <v>#N/A</v>
      </c>
      <c r="AJ47" s="370"/>
      <c r="AO47" s="132" t="s">
        <v>222</v>
      </c>
      <c r="AP47" s="129">
        <v>500</v>
      </c>
    </row>
    <row r="48" spans="1:42" ht="21.75" customHeight="1">
      <c r="A48" s="360" t="s">
        <v>31</v>
      </c>
      <c r="B48" s="361"/>
      <c r="C48" s="361"/>
      <c r="D48" s="361"/>
      <c r="E48" s="361"/>
      <c r="F48" s="361"/>
      <c r="G48" s="361"/>
      <c r="H48" s="361"/>
      <c r="I48" s="361"/>
      <c r="J48" s="361"/>
      <c r="K48" s="361"/>
      <c r="L48" s="362"/>
      <c r="M48" s="363" t="e">
        <f>M49+M50</f>
        <v>#N/A</v>
      </c>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5"/>
    </row>
    <row r="49" spans="1:36" ht="21.75" customHeight="1">
      <c r="A49" s="7"/>
      <c r="B49" s="372" t="s">
        <v>156</v>
      </c>
      <c r="C49" s="373"/>
      <c r="D49" s="373"/>
      <c r="E49" s="373"/>
      <c r="F49" s="373"/>
      <c r="G49" s="373"/>
      <c r="H49" s="373"/>
      <c r="I49" s="373"/>
      <c r="J49" s="373"/>
      <c r="K49" s="373"/>
      <c r="L49" s="374"/>
      <c r="M49" s="375" t="e">
        <f>SUM(M47:AJ47)*M21*G21</f>
        <v>#N/A</v>
      </c>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7"/>
    </row>
    <row r="50" spans="1:36" ht="21.75" customHeight="1">
      <c r="A50" s="168"/>
      <c r="B50" s="360" t="s">
        <v>157</v>
      </c>
      <c r="C50" s="361"/>
      <c r="D50" s="361"/>
      <c r="E50" s="361"/>
      <c r="F50" s="361"/>
      <c r="G50" s="361"/>
      <c r="H50" s="361"/>
      <c r="I50" s="361"/>
      <c r="J50" s="361"/>
      <c r="K50" s="361"/>
      <c r="L50" s="362"/>
      <c r="M50" s="363" t="e">
        <f>SUM(M47:AJ47)*G21*S21</f>
        <v>#N/A</v>
      </c>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5"/>
    </row>
    <row r="51" spans="1:36" s="133" customFormat="1" ht="21.75" customHeight="1">
      <c r="A51" s="169"/>
      <c r="B51" s="170"/>
      <c r="C51" s="405" t="s">
        <v>242</v>
      </c>
      <c r="D51" s="406"/>
      <c r="E51" s="406"/>
      <c r="F51" s="406"/>
      <c r="G51" s="406"/>
      <c r="H51" s="406"/>
      <c r="I51" s="406"/>
      <c r="J51" s="406"/>
      <c r="K51" s="406"/>
      <c r="L51" s="407"/>
      <c r="M51" s="171" t="e">
        <f>SUM(M47:AJ47)*G21*V24</f>
        <v>#N/A</v>
      </c>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row>
  </sheetData>
  <sheetProtection password="9207" sheet="1" objects="1" scenarios="1"/>
  <mergeCells count="253">
    <mergeCell ref="C51:L51"/>
    <mergeCell ref="K35:L35"/>
    <mergeCell ref="W37:X37"/>
    <mergeCell ref="AG35:AH35"/>
    <mergeCell ref="AI35:AJ35"/>
    <mergeCell ref="AC35:AD35"/>
    <mergeCell ref="AE35:AF35"/>
    <mergeCell ref="S35:T35"/>
    <mergeCell ref="AC43:AD43"/>
    <mergeCell ref="AE43:AF43"/>
    <mergeCell ref="AA43:AB43"/>
    <mergeCell ref="C43:L43"/>
    <mergeCell ref="M43:N43"/>
    <mergeCell ref="O43:P43"/>
    <mergeCell ref="Q43:R43"/>
    <mergeCell ref="S43:T43"/>
    <mergeCell ref="U43:V43"/>
    <mergeCell ref="W41:X41"/>
    <mergeCell ref="A47:L47"/>
    <mergeCell ref="M47:N47"/>
    <mergeCell ref="O47:P47"/>
    <mergeCell ref="AC47:AD47"/>
    <mergeCell ref="AE47:AF47"/>
    <mergeCell ref="AA47:AB47"/>
    <mergeCell ref="A33:J33"/>
    <mergeCell ref="K33:L33"/>
    <mergeCell ref="M26:AJ26"/>
    <mergeCell ref="M29:AJ30"/>
    <mergeCell ref="M31:P31"/>
    <mergeCell ref="Q31:T31"/>
    <mergeCell ref="AC31:AF31"/>
    <mergeCell ref="AC32:AD32"/>
    <mergeCell ref="AE32:AF32"/>
    <mergeCell ref="A26:L26"/>
    <mergeCell ref="U31:X31"/>
    <mergeCell ref="Y31:AB31"/>
    <mergeCell ref="Y33:Z33"/>
    <mergeCell ref="AA33:AB33"/>
    <mergeCell ref="AC33:AD33"/>
    <mergeCell ref="K37:L37"/>
    <mergeCell ref="M37:N37"/>
    <mergeCell ref="O37:P37"/>
    <mergeCell ref="Q37:R37"/>
    <mergeCell ref="S37:T37"/>
    <mergeCell ref="U37:V37"/>
    <mergeCell ref="K38:L38"/>
    <mergeCell ref="S38:T38"/>
    <mergeCell ref="U38:V38"/>
    <mergeCell ref="U35:V35"/>
    <mergeCell ref="M35:N35"/>
    <mergeCell ref="M33:N33"/>
    <mergeCell ref="O33:P33"/>
    <mergeCell ref="Q33:R33"/>
    <mergeCell ref="S33:T33"/>
    <mergeCell ref="U33:V33"/>
    <mergeCell ref="Y43:Z43"/>
    <mergeCell ref="AI43:AJ43"/>
    <mergeCell ref="AG43:AH43"/>
    <mergeCell ref="W43:X43"/>
    <mergeCell ref="S42:T42"/>
    <mergeCell ref="U42:V42"/>
    <mergeCell ref="W42:X42"/>
    <mergeCell ref="Y42:Z42"/>
    <mergeCell ref="W40:X40"/>
    <mergeCell ref="Y40:Z40"/>
    <mergeCell ref="AA40:AB40"/>
    <mergeCell ref="S41:T41"/>
    <mergeCell ref="AC39:AD39"/>
    <mergeCell ref="AC42:AD42"/>
    <mergeCell ref="AE42:AF42"/>
    <mergeCell ref="AA37:AB37"/>
    <mergeCell ref="W33:X33"/>
    <mergeCell ref="B49:L49"/>
    <mergeCell ref="M49:AJ49"/>
    <mergeCell ref="B50:L50"/>
    <mergeCell ref="M50:AJ50"/>
    <mergeCell ref="AE46:AF46"/>
    <mergeCell ref="B34:B38"/>
    <mergeCell ref="K34:L34"/>
    <mergeCell ref="M34:N34"/>
    <mergeCell ref="O34:P34"/>
    <mergeCell ref="S39:T39"/>
    <mergeCell ref="U39:V39"/>
    <mergeCell ref="W39:X39"/>
    <mergeCell ref="M39:N39"/>
    <mergeCell ref="O39:P39"/>
    <mergeCell ref="C42:J42"/>
    <mergeCell ref="AC41:AD41"/>
    <mergeCell ref="AE41:AF41"/>
    <mergeCell ref="AG41:AH41"/>
    <mergeCell ref="AA42:AB42"/>
    <mergeCell ref="AG42:AH42"/>
    <mergeCell ref="AI42:AJ42"/>
    <mergeCell ref="U41:V41"/>
    <mergeCell ref="U47:V47"/>
    <mergeCell ref="W47:X47"/>
    <mergeCell ref="K41:L41"/>
    <mergeCell ref="K39:L39"/>
    <mergeCell ref="C39:J39"/>
    <mergeCell ref="Q42:R42"/>
    <mergeCell ref="Q41:R41"/>
    <mergeCell ref="S40:T40"/>
    <mergeCell ref="U40:V40"/>
    <mergeCell ref="K42:L42"/>
    <mergeCell ref="A48:L48"/>
    <mergeCell ref="M48:AJ48"/>
    <mergeCell ref="Y47:Z47"/>
    <mergeCell ref="Q47:R47"/>
    <mergeCell ref="S47:T47"/>
    <mergeCell ref="AG47:AH47"/>
    <mergeCell ref="AI47:AJ47"/>
    <mergeCell ref="AG46:AH46"/>
    <mergeCell ref="AI46:AJ46"/>
    <mergeCell ref="Y46:Z46"/>
    <mergeCell ref="AA46:AB46"/>
    <mergeCell ref="AC46:AD46"/>
    <mergeCell ref="AA35:AB35"/>
    <mergeCell ref="AC37:AD37"/>
    <mergeCell ref="AE37:AF37"/>
    <mergeCell ref="Y37:Z37"/>
    <mergeCell ref="Y41:Z41"/>
    <mergeCell ref="AA41:AB41"/>
    <mergeCell ref="AE39:AF39"/>
    <mergeCell ref="W35:X35"/>
    <mergeCell ref="A46:K46"/>
    <mergeCell ref="M46:N46"/>
    <mergeCell ref="O46:P46"/>
    <mergeCell ref="Q46:R46"/>
    <mergeCell ref="S46:T46"/>
    <mergeCell ref="U46:V46"/>
    <mergeCell ref="B39:B43"/>
    <mergeCell ref="W46:X46"/>
    <mergeCell ref="O40:P40"/>
    <mergeCell ref="Q40:R40"/>
    <mergeCell ref="M41:N41"/>
    <mergeCell ref="M42:N42"/>
    <mergeCell ref="O42:P42"/>
    <mergeCell ref="C40:J40"/>
    <mergeCell ref="C41:J41"/>
    <mergeCell ref="K40:L40"/>
    <mergeCell ref="Y34:Z34"/>
    <mergeCell ref="AE33:AF33"/>
    <mergeCell ref="AI40:AJ40"/>
    <mergeCell ref="AG33:AH33"/>
    <mergeCell ref="AI33:AJ33"/>
    <mergeCell ref="O35:P35"/>
    <mergeCell ref="A29:J32"/>
    <mergeCell ref="K29:L32"/>
    <mergeCell ref="AG31:AJ31"/>
    <mergeCell ref="M32:N32"/>
    <mergeCell ref="O32:P32"/>
    <mergeCell ref="Q32:R32"/>
    <mergeCell ref="S32:T32"/>
    <mergeCell ref="U32:V32"/>
    <mergeCell ref="W32:X32"/>
    <mergeCell ref="Y32:Z32"/>
    <mergeCell ref="Q35:R35"/>
    <mergeCell ref="AG34:AH34"/>
    <mergeCell ref="AI34:AJ34"/>
    <mergeCell ref="AA34:AB34"/>
    <mergeCell ref="AA32:AB32"/>
    <mergeCell ref="AG32:AH32"/>
    <mergeCell ref="AI32:AJ32"/>
    <mergeCell ref="Y35:Z35"/>
    <mergeCell ref="Q34:R34"/>
    <mergeCell ref="AG37:AH37"/>
    <mergeCell ref="AI37:AJ37"/>
    <mergeCell ref="M40:N40"/>
    <mergeCell ref="AG40:AH40"/>
    <mergeCell ref="AG38:AH38"/>
    <mergeCell ref="Y38:Z38"/>
    <mergeCell ref="AA38:AB38"/>
    <mergeCell ref="AA39:AB39"/>
    <mergeCell ref="W38:X38"/>
    <mergeCell ref="AC34:AD34"/>
    <mergeCell ref="AE34:AF34"/>
    <mergeCell ref="S34:T34"/>
    <mergeCell ref="U34:V34"/>
    <mergeCell ref="AC38:AD38"/>
    <mergeCell ref="AE38:AF38"/>
    <mergeCell ref="AA36:AB36"/>
    <mergeCell ref="Y36:Z36"/>
    <mergeCell ref="W36:X36"/>
    <mergeCell ref="Q39:R39"/>
    <mergeCell ref="M38:N38"/>
    <mergeCell ref="O38:P38"/>
    <mergeCell ref="Q38:R38"/>
    <mergeCell ref="W34:X34"/>
    <mergeCell ref="R3:U3"/>
    <mergeCell ref="B2:M7"/>
    <mergeCell ref="V7:AJ7"/>
    <mergeCell ref="R7:U7"/>
    <mergeCell ref="R4:U4"/>
    <mergeCell ref="R5:U6"/>
    <mergeCell ref="M19:R20"/>
    <mergeCell ref="S19:X20"/>
    <mergeCell ref="Y20:AC20"/>
    <mergeCell ref="A10:AJ10"/>
    <mergeCell ref="A13:AJ13"/>
    <mergeCell ref="S16:X16"/>
    <mergeCell ref="Y16:AD16"/>
    <mergeCell ref="AE16:AJ16"/>
    <mergeCell ref="A16:F16"/>
    <mergeCell ref="M16:R16"/>
    <mergeCell ref="G19:L20"/>
    <mergeCell ref="AD1:AJ1"/>
    <mergeCell ref="V2:Y2"/>
    <mergeCell ref="AI2:AJ2"/>
    <mergeCell ref="Z2:AH2"/>
    <mergeCell ref="B44:B45"/>
    <mergeCell ref="A34:A45"/>
    <mergeCell ref="M45:AJ45"/>
    <mergeCell ref="Y39:Z39"/>
    <mergeCell ref="AI39:AJ39"/>
    <mergeCell ref="AG39:AH39"/>
    <mergeCell ref="K44:L44"/>
    <mergeCell ref="K45:L45"/>
    <mergeCell ref="M44:AJ44"/>
    <mergeCell ref="Q36:R36"/>
    <mergeCell ref="O36:P36"/>
    <mergeCell ref="M36:N36"/>
    <mergeCell ref="K36:L36"/>
    <mergeCell ref="AI36:AJ36"/>
    <mergeCell ref="AG36:AH36"/>
    <mergeCell ref="AE36:AF36"/>
    <mergeCell ref="AC36:AD36"/>
    <mergeCell ref="AI38:AJ38"/>
    <mergeCell ref="R2:U2"/>
    <mergeCell ref="V3:AJ3"/>
    <mergeCell ref="M51:AJ51"/>
    <mergeCell ref="M27:AJ27"/>
    <mergeCell ref="U36:V36"/>
    <mergeCell ref="S36:T36"/>
    <mergeCell ref="AI41:AJ41"/>
    <mergeCell ref="AC40:AD40"/>
    <mergeCell ref="V4:AJ4"/>
    <mergeCell ref="V5:AJ6"/>
    <mergeCell ref="G23:K23"/>
    <mergeCell ref="L23:P23"/>
    <mergeCell ref="Q23:U23"/>
    <mergeCell ref="V23:Z23"/>
    <mergeCell ref="G24:K24"/>
    <mergeCell ref="L24:P24"/>
    <mergeCell ref="Q24:U24"/>
    <mergeCell ref="V24:Z24"/>
    <mergeCell ref="A27:L27"/>
    <mergeCell ref="M21:R21"/>
    <mergeCell ref="S21:X21"/>
    <mergeCell ref="Y21:AC21"/>
    <mergeCell ref="G21:L21"/>
    <mergeCell ref="AE40:AF40"/>
    <mergeCell ref="O41:P41"/>
    <mergeCell ref="G16:L16"/>
  </mergeCells>
  <phoneticPr fontId="1"/>
  <conditionalFormatting sqref="G16:L16 S16:X16 Y21:AC21 G21:L21 M33:AJ33 K39:L39 K41:L41 V7:AJ7 V4 K34:L35 K37:L37 K36 V3:AJ3 V2 Z2 AI2">
    <cfRule type="containsBlanks" dxfId="6" priority="8">
      <formula>LEN(TRIM(G2))=0</formula>
    </cfRule>
  </conditionalFormatting>
  <conditionalFormatting sqref="K40:L40">
    <cfRule type="containsBlanks" dxfId="5" priority="7">
      <formula>LEN(TRIM(K40))=0</formula>
    </cfRule>
  </conditionalFormatting>
  <conditionalFormatting sqref="K42:L42">
    <cfRule type="containsBlanks" dxfId="4" priority="6">
      <formula>LEN(TRIM(K42))=0</formula>
    </cfRule>
  </conditionalFormatting>
  <conditionalFormatting sqref="K44:L44">
    <cfRule type="containsBlanks" dxfId="3" priority="5">
      <formula>LEN(TRIM(K44))=0</formula>
    </cfRule>
  </conditionalFormatting>
  <conditionalFormatting sqref="G23:G24">
    <cfRule type="containsBlanks" dxfId="2" priority="2">
      <formula>LEN(TRIM(G23))=0</formula>
    </cfRule>
  </conditionalFormatting>
  <conditionalFormatting sqref="V5">
    <cfRule type="containsBlanks" dxfId="1" priority="3">
      <formula>LEN(TRIM(V5))=0</formula>
    </cfRule>
  </conditionalFormatting>
  <conditionalFormatting sqref="L24:U24">
    <cfRule type="containsBlanks" dxfId="0" priority="1">
      <formula>LEN(TRIM(L24))=0</formula>
    </cfRule>
  </conditionalFormatting>
  <dataValidations count="8">
    <dataValidation type="list" allowBlank="1" showInputMessage="1" showErrorMessage="1" sqref="K39:L40 K42:L42 K34:L35 K37:L37">
      <formula1>"○,―"</formula1>
    </dataValidation>
    <dataValidation type="list" allowBlank="1" showInputMessage="1" showErrorMessage="1" sqref="Y21">
      <formula1>"○,×"</formula1>
    </dataValidation>
    <dataValidation type="list" allowBlank="1" showInputMessage="1" showErrorMessage="1" sqref="K44:L44">
      <formula1>"配置,兼務,―"</formula1>
    </dataValidation>
    <dataValidation type="list" allowBlank="1" showInputMessage="1" showErrorMessage="1" sqref="K41:L41">
      <formula1>$AM$40:$AM$44</formula1>
    </dataValidation>
    <dataValidation type="list" allowBlank="1" showInputMessage="1" showErrorMessage="1" sqref="G24:K24">
      <formula1>"あり,なし"</formula1>
    </dataValidation>
    <dataValidation type="list" allowBlank="1" showInputMessage="1" showErrorMessage="1" sqref="V3:AJ3">
      <formula1>"小規模保育事業（Ａ型）,事業所内保育事業（Ａ型）"</formula1>
    </dataValidation>
    <dataValidation type="list" allowBlank="1" showInputMessage="1" showErrorMessage="1" sqref="L24:P24">
      <formula1>$BA$2:$BA$8</formula1>
    </dataValidation>
    <dataValidation type="list" allowBlank="1" showInputMessage="1" showErrorMessage="1" sqref="Q24:U24">
      <formula1>$BC$2:$BC$8</formula1>
    </dataValidation>
  </dataValidations>
  <pageMargins left="0.7" right="0.7" top="0.75" bottom="0.75" header="0.3" footer="0.3"/>
  <pageSetup paperSize="9" scale="8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D10" sqref="D10"/>
    </sheetView>
  </sheetViews>
  <sheetFormatPr defaultRowHeight="13.5"/>
  <cols>
    <col min="1" max="1" width="5.25" style="9" customWidth="1"/>
    <col min="2" max="2" width="5.375" style="9" customWidth="1"/>
    <col min="3" max="3" width="28.75" style="9" customWidth="1"/>
    <col min="4" max="4" width="11.625" style="9" customWidth="1"/>
    <col min="5" max="5" width="11.375" style="9" customWidth="1"/>
    <col min="6" max="256" width="9" style="9"/>
    <col min="257" max="257" width="5.25" style="9" customWidth="1"/>
    <col min="258" max="258" width="5.375" style="9" customWidth="1"/>
    <col min="259" max="259" width="28.75" style="9" customWidth="1"/>
    <col min="260" max="260" width="11.75" style="9" customWidth="1"/>
    <col min="261" max="512" width="9" style="9"/>
    <col min="513" max="513" width="5.25" style="9" customWidth="1"/>
    <col min="514" max="514" width="5.375" style="9" customWidth="1"/>
    <col min="515" max="515" width="28.75" style="9" customWidth="1"/>
    <col min="516" max="516" width="11.75" style="9" customWidth="1"/>
    <col min="517" max="768" width="9" style="9"/>
    <col min="769" max="769" width="5.25" style="9" customWidth="1"/>
    <col min="770" max="770" width="5.375" style="9" customWidth="1"/>
    <col min="771" max="771" width="28.75" style="9" customWidth="1"/>
    <col min="772" max="772" width="11.75" style="9" customWidth="1"/>
    <col min="773" max="1024" width="9" style="9"/>
    <col min="1025" max="1025" width="5.25" style="9" customWidth="1"/>
    <col min="1026" max="1026" width="5.375" style="9" customWidth="1"/>
    <col min="1027" max="1027" width="28.75" style="9" customWidth="1"/>
    <col min="1028" max="1028" width="11.75" style="9" customWidth="1"/>
    <col min="1029" max="1280" width="9" style="9"/>
    <col min="1281" max="1281" width="5.25" style="9" customWidth="1"/>
    <col min="1282" max="1282" width="5.375" style="9" customWidth="1"/>
    <col min="1283" max="1283" width="28.75" style="9" customWidth="1"/>
    <col min="1284" max="1284" width="11.75" style="9" customWidth="1"/>
    <col min="1285" max="1536" width="9" style="9"/>
    <col min="1537" max="1537" width="5.25" style="9" customWidth="1"/>
    <col min="1538" max="1538" width="5.375" style="9" customWidth="1"/>
    <col min="1539" max="1539" width="28.75" style="9" customWidth="1"/>
    <col min="1540" max="1540" width="11.75" style="9" customWidth="1"/>
    <col min="1541" max="1792" width="9" style="9"/>
    <col min="1793" max="1793" width="5.25" style="9" customWidth="1"/>
    <col min="1794" max="1794" width="5.375" style="9" customWidth="1"/>
    <col min="1795" max="1795" width="28.75" style="9" customWidth="1"/>
    <col min="1796" max="1796" width="11.75" style="9" customWidth="1"/>
    <col min="1797" max="2048" width="9" style="9"/>
    <col min="2049" max="2049" width="5.25" style="9" customWidth="1"/>
    <col min="2050" max="2050" width="5.375" style="9" customWidth="1"/>
    <col min="2051" max="2051" width="28.75" style="9" customWidth="1"/>
    <col min="2052" max="2052" width="11.75" style="9" customWidth="1"/>
    <col min="2053" max="2304" width="9" style="9"/>
    <col min="2305" max="2305" width="5.25" style="9" customWidth="1"/>
    <col min="2306" max="2306" width="5.375" style="9" customWidth="1"/>
    <col min="2307" max="2307" width="28.75" style="9" customWidth="1"/>
    <col min="2308" max="2308" width="11.75" style="9" customWidth="1"/>
    <col min="2309" max="2560" width="9" style="9"/>
    <col min="2561" max="2561" width="5.25" style="9" customWidth="1"/>
    <col min="2562" max="2562" width="5.375" style="9" customWidth="1"/>
    <col min="2563" max="2563" width="28.75" style="9" customWidth="1"/>
    <col min="2564" max="2564" width="11.75" style="9" customWidth="1"/>
    <col min="2565" max="2816" width="9" style="9"/>
    <col min="2817" max="2817" width="5.25" style="9" customWidth="1"/>
    <col min="2818" max="2818" width="5.375" style="9" customWidth="1"/>
    <col min="2819" max="2819" width="28.75" style="9" customWidth="1"/>
    <col min="2820" max="2820" width="11.75" style="9" customWidth="1"/>
    <col min="2821" max="3072" width="9" style="9"/>
    <col min="3073" max="3073" width="5.25" style="9" customWidth="1"/>
    <col min="3074" max="3074" width="5.375" style="9" customWidth="1"/>
    <col min="3075" max="3075" width="28.75" style="9" customWidth="1"/>
    <col min="3076" max="3076" width="11.75" style="9" customWidth="1"/>
    <col min="3077" max="3328" width="9" style="9"/>
    <col min="3329" max="3329" width="5.25" style="9" customWidth="1"/>
    <col min="3330" max="3330" width="5.375" style="9" customWidth="1"/>
    <col min="3331" max="3331" width="28.75" style="9" customWidth="1"/>
    <col min="3332" max="3332" width="11.75" style="9" customWidth="1"/>
    <col min="3333" max="3584" width="9" style="9"/>
    <col min="3585" max="3585" width="5.25" style="9" customWidth="1"/>
    <col min="3586" max="3586" width="5.375" style="9" customWidth="1"/>
    <col min="3587" max="3587" width="28.75" style="9" customWidth="1"/>
    <col min="3588" max="3588" width="11.75" style="9" customWidth="1"/>
    <col min="3589" max="3840" width="9" style="9"/>
    <col min="3841" max="3841" width="5.25" style="9" customWidth="1"/>
    <col min="3842" max="3842" width="5.375" style="9" customWidth="1"/>
    <col min="3843" max="3843" width="28.75" style="9" customWidth="1"/>
    <col min="3844" max="3844" width="11.75" style="9" customWidth="1"/>
    <col min="3845" max="4096" width="9" style="9"/>
    <col min="4097" max="4097" width="5.25" style="9" customWidth="1"/>
    <col min="4098" max="4098" width="5.375" style="9" customWidth="1"/>
    <col min="4099" max="4099" width="28.75" style="9" customWidth="1"/>
    <col min="4100" max="4100" width="11.75" style="9" customWidth="1"/>
    <col min="4101" max="4352" width="9" style="9"/>
    <col min="4353" max="4353" width="5.25" style="9" customWidth="1"/>
    <col min="4354" max="4354" width="5.375" style="9" customWidth="1"/>
    <col min="4355" max="4355" width="28.75" style="9" customWidth="1"/>
    <col min="4356" max="4356" width="11.75" style="9" customWidth="1"/>
    <col min="4357" max="4608" width="9" style="9"/>
    <col min="4609" max="4609" width="5.25" style="9" customWidth="1"/>
    <col min="4610" max="4610" width="5.375" style="9" customWidth="1"/>
    <col min="4611" max="4611" width="28.75" style="9" customWidth="1"/>
    <col min="4612" max="4612" width="11.75" style="9" customWidth="1"/>
    <col min="4613" max="4864" width="9" style="9"/>
    <col min="4865" max="4865" width="5.25" style="9" customWidth="1"/>
    <col min="4866" max="4866" width="5.375" style="9" customWidth="1"/>
    <col min="4867" max="4867" width="28.75" style="9" customWidth="1"/>
    <col min="4868" max="4868" width="11.75" style="9" customWidth="1"/>
    <col min="4869" max="5120" width="9" style="9"/>
    <col min="5121" max="5121" width="5.25" style="9" customWidth="1"/>
    <col min="5122" max="5122" width="5.375" style="9" customWidth="1"/>
    <col min="5123" max="5123" width="28.75" style="9" customWidth="1"/>
    <col min="5124" max="5124" width="11.75" style="9" customWidth="1"/>
    <col min="5125" max="5376" width="9" style="9"/>
    <col min="5377" max="5377" width="5.25" style="9" customWidth="1"/>
    <col min="5378" max="5378" width="5.375" style="9" customWidth="1"/>
    <col min="5379" max="5379" width="28.75" style="9" customWidth="1"/>
    <col min="5380" max="5380" width="11.75" style="9" customWidth="1"/>
    <col min="5381" max="5632" width="9" style="9"/>
    <col min="5633" max="5633" width="5.25" style="9" customWidth="1"/>
    <col min="5634" max="5634" width="5.375" style="9" customWidth="1"/>
    <col min="5635" max="5635" width="28.75" style="9" customWidth="1"/>
    <col min="5636" max="5636" width="11.75" style="9" customWidth="1"/>
    <col min="5637" max="5888" width="9" style="9"/>
    <col min="5889" max="5889" width="5.25" style="9" customWidth="1"/>
    <col min="5890" max="5890" width="5.375" style="9" customWidth="1"/>
    <col min="5891" max="5891" width="28.75" style="9" customWidth="1"/>
    <col min="5892" max="5892" width="11.75" style="9" customWidth="1"/>
    <col min="5893" max="6144" width="9" style="9"/>
    <col min="6145" max="6145" width="5.25" style="9" customWidth="1"/>
    <col min="6146" max="6146" width="5.375" style="9" customWidth="1"/>
    <col min="6147" max="6147" width="28.75" style="9" customWidth="1"/>
    <col min="6148" max="6148" width="11.75" style="9" customWidth="1"/>
    <col min="6149" max="6400" width="9" style="9"/>
    <col min="6401" max="6401" width="5.25" style="9" customWidth="1"/>
    <col min="6402" max="6402" width="5.375" style="9" customWidth="1"/>
    <col min="6403" max="6403" width="28.75" style="9" customWidth="1"/>
    <col min="6404" max="6404" width="11.75" style="9" customWidth="1"/>
    <col min="6405" max="6656" width="9" style="9"/>
    <col min="6657" max="6657" width="5.25" style="9" customWidth="1"/>
    <col min="6658" max="6658" width="5.375" style="9" customWidth="1"/>
    <col min="6659" max="6659" width="28.75" style="9" customWidth="1"/>
    <col min="6660" max="6660" width="11.75" style="9" customWidth="1"/>
    <col min="6661" max="6912" width="9" style="9"/>
    <col min="6913" max="6913" width="5.25" style="9" customWidth="1"/>
    <col min="6914" max="6914" width="5.375" style="9" customWidth="1"/>
    <col min="6915" max="6915" width="28.75" style="9" customWidth="1"/>
    <col min="6916" max="6916" width="11.75" style="9" customWidth="1"/>
    <col min="6917" max="7168" width="9" style="9"/>
    <col min="7169" max="7169" width="5.25" style="9" customWidth="1"/>
    <col min="7170" max="7170" width="5.375" style="9" customWidth="1"/>
    <col min="7171" max="7171" width="28.75" style="9" customWidth="1"/>
    <col min="7172" max="7172" width="11.75" style="9" customWidth="1"/>
    <col min="7173" max="7424" width="9" style="9"/>
    <col min="7425" max="7425" width="5.25" style="9" customWidth="1"/>
    <col min="7426" max="7426" width="5.375" style="9" customWidth="1"/>
    <col min="7427" max="7427" width="28.75" style="9" customWidth="1"/>
    <col min="7428" max="7428" width="11.75" style="9" customWidth="1"/>
    <col min="7429" max="7680" width="9" style="9"/>
    <col min="7681" max="7681" width="5.25" style="9" customWidth="1"/>
    <col min="7682" max="7682" width="5.375" style="9" customWidth="1"/>
    <col min="7683" max="7683" width="28.75" style="9" customWidth="1"/>
    <col min="7684" max="7684" width="11.75" style="9" customWidth="1"/>
    <col min="7685" max="7936" width="9" style="9"/>
    <col min="7937" max="7937" width="5.25" style="9" customWidth="1"/>
    <col min="7938" max="7938" width="5.375" style="9" customWidth="1"/>
    <col min="7939" max="7939" width="28.75" style="9" customWidth="1"/>
    <col min="7940" max="7940" width="11.75" style="9" customWidth="1"/>
    <col min="7941" max="8192" width="9" style="9"/>
    <col min="8193" max="8193" width="5.25" style="9" customWidth="1"/>
    <col min="8194" max="8194" width="5.375" style="9" customWidth="1"/>
    <col min="8195" max="8195" width="28.75" style="9" customWidth="1"/>
    <col min="8196" max="8196" width="11.75" style="9" customWidth="1"/>
    <col min="8197" max="8448" width="9" style="9"/>
    <col min="8449" max="8449" width="5.25" style="9" customWidth="1"/>
    <col min="8450" max="8450" width="5.375" style="9" customWidth="1"/>
    <col min="8451" max="8451" width="28.75" style="9" customWidth="1"/>
    <col min="8452" max="8452" width="11.75" style="9" customWidth="1"/>
    <col min="8453" max="8704" width="9" style="9"/>
    <col min="8705" max="8705" width="5.25" style="9" customWidth="1"/>
    <col min="8706" max="8706" width="5.375" style="9" customWidth="1"/>
    <col min="8707" max="8707" width="28.75" style="9" customWidth="1"/>
    <col min="8708" max="8708" width="11.75" style="9" customWidth="1"/>
    <col min="8709" max="8960" width="9" style="9"/>
    <col min="8961" max="8961" width="5.25" style="9" customWidth="1"/>
    <col min="8962" max="8962" width="5.375" style="9" customWidth="1"/>
    <col min="8963" max="8963" width="28.75" style="9" customWidth="1"/>
    <col min="8964" max="8964" width="11.75" style="9" customWidth="1"/>
    <col min="8965" max="9216" width="9" style="9"/>
    <col min="9217" max="9217" width="5.25" style="9" customWidth="1"/>
    <col min="9218" max="9218" width="5.375" style="9" customWidth="1"/>
    <col min="9219" max="9219" width="28.75" style="9" customWidth="1"/>
    <col min="9220" max="9220" width="11.75" style="9" customWidth="1"/>
    <col min="9221" max="9472" width="9" style="9"/>
    <col min="9473" max="9473" width="5.25" style="9" customWidth="1"/>
    <col min="9474" max="9474" width="5.375" style="9" customWidth="1"/>
    <col min="9475" max="9475" width="28.75" style="9" customWidth="1"/>
    <col min="9476" max="9476" width="11.75" style="9" customWidth="1"/>
    <col min="9477" max="9728" width="9" style="9"/>
    <col min="9729" max="9729" width="5.25" style="9" customWidth="1"/>
    <col min="9730" max="9730" width="5.375" style="9" customWidth="1"/>
    <col min="9731" max="9731" width="28.75" style="9" customWidth="1"/>
    <col min="9732" max="9732" width="11.75" style="9" customWidth="1"/>
    <col min="9733" max="9984" width="9" style="9"/>
    <col min="9985" max="9985" width="5.25" style="9" customWidth="1"/>
    <col min="9986" max="9986" width="5.375" style="9" customWidth="1"/>
    <col min="9987" max="9987" width="28.75" style="9" customWidth="1"/>
    <col min="9988" max="9988" width="11.75" style="9" customWidth="1"/>
    <col min="9989" max="10240" width="9" style="9"/>
    <col min="10241" max="10241" width="5.25" style="9" customWidth="1"/>
    <col min="10242" max="10242" width="5.375" style="9" customWidth="1"/>
    <col min="10243" max="10243" width="28.75" style="9" customWidth="1"/>
    <col min="10244" max="10244" width="11.75" style="9" customWidth="1"/>
    <col min="10245" max="10496" width="9" style="9"/>
    <col min="10497" max="10497" width="5.25" style="9" customWidth="1"/>
    <col min="10498" max="10498" width="5.375" style="9" customWidth="1"/>
    <col min="10499" max="10499" width="28.75" style="9" customWidth="1"/>
    <col min="10500" max="10500" width="11.75" style="9" customWidth="1"/>
    <col min="10501" max="10752" width="9" style="9"/>
    <col min="10753" max="10753" width="5.25" style="9" customWidth="1"/>
    <col min="10754" max="10754" width="5.375" style="9" customWidth="1"/>
    <col min="10755" max="10755" width="28.75" style="9" customWidth="1"/>
    <col min="10756" max="10756" width="11.75" style="9" customWidth="1"/>
    <col min="10757" max="11008" width="9" style="9"/>
    <col min="11009" max="11009" width="5.25" style="9" customWidth="1"/>
    <col min="11010" max="11010" width="5.375" style="9" customWidth="1"/>
    <col min="11011" max="11011" width="28.75" style="9" customWidth="1"/>
    <col min="11012" max="11012" width="11.75" style="9" customWidth="1"/>
    <col min="11013" max="11264" width="9" style="9"/>
    <col min="11265" max="11265" width="5.25" style="9" customWidth="1"/>
    <col min="11266" max="11266" width="5.375" style="9" customWidth="1"/>
    <col min="11267" max="11267" width="28.75" style="9" customWidth="1"/>
    <col min="11268" max="11268" width="11.75" style="9" customWidth="1"/>
    <col min="11269" max="11520" width="9" style="9"/>
    <col min="11521" max="11521" width="5.25" style="9" customWidth="1"/>
    <col min="11522" max="11522" width="5.375" style="9" customWidth="1"/>
    <col min="11523" max="11523" width="28.75" style="9" customWidth="1"/>
    <col min="11524" max="11524" width="11.75" style="9" customWidth="1"/>
    <col min="11525" max="11776" width="9" style="9"/>
    <col min="11777" max="11777" width="5.25" style="9" customWidth="1"/>
    <col min="11778" max="11778" width="5.375" style="9" customWidth="1"/>
    <col min="11779" max="11779" width="28.75" style="9" customWidth="1"/>
    <col min="11780" max="11780" width="11.75" style="9" customWidth="1"/>
    <col min="11781" max="12032" width="9" style="9"/>
    <col min="12033" max="12033" width="5.25" style="9" customWidth="1"/>
    <col min="12034" max="12034" width="5.375" style="9" customWidth="1"/>
    <col min="12035" max="12035" width="28.75" style="9" customWidth="1"/>
    <col min="12036" max="12036" width="11.75" style="9" customWidth="1"/>
    <col min="12037" max="12288" width="9" style="9"/>
    <col min="12289" max="12289" width="5.25" style="9" customWidth="1"/>
    <col min="12290" max="12290" width="5.375" style="9" customWidth="1"/>
    <col min="12291" max="12291" width="28.75" style="9" customWidth="1"/>
    <col min="12292" max="12292" width="11.75" style="9" customWidth="1"/>
    <col min="12293" max="12544" width="9" style="9"/>
    <col min="12545" max="12545" width="5.25" style="9" customWidth="1"/>
    <col min="12546" max="12546" width="5.375" style="9" customWidth="1"/>
    <col min="12547" max="12547" width="28.75" style="9" customWidth="1"/>
    <col min="12548" max="12548" width="11.75" style="9" customWidth="1"/>
    <col min="12549" max="12800" width="9" style="9"/>
    <col min="12801" max="12801" width="5.25" style="9" customWidth="1"/>
    <col min="12802" max="12802" width="5.375" style="9" customWidth="1"/>
    <col min="12803" max="12803" width="28.75" style="9" customWidth="1"/>
    <col min="12804" max="12804" width="11.75" style="9" customWidth="1"/>
    <col min="12805" max="13056" width="9" style="9"/>
    <col min="13057" max="13057" width="5.25" style="9" customWidth="1"/>
    <col min="13058" max="13058" width="5.375" style="9" customWidth="1"/>
    <col min="13059" max="13059" width="28.75" style="9" customWidth="1"/>
    <col min="13060" max="13060" width="11.75" style="9" customWidth="1"/>
    <col min="13061" max="13312" width="9" style="9"/>
    <col min="13313" max="13313" width="5.25" style="9" customWidth="1"/>
    <col min="13314" max="13314" width="5.375" style="9" customWidth="1"/>
    <col min="13315" max="13315" width="28.75" style="9" customWidth="1"/>
    <col min="13316" max="13316" width="11.75" style="9" customWidth="1"/>
    <col min="13317" max="13568" width="9" style="9"/>
    <col min="13569" max="13569" width="5.25" style="9" customWidth="1"/>
    <col min="13570" max="13570" width="5.375" style="9" customWidth="1"/>
    <col min="13571" max="13571" width="28.75" style="9" customWidth="1"/>
    <col min="13572" max="13572" width="11.75" style="9" customWidth="1"/>
    <col min="13573" max="13824" width="9" style="9"/>
    <col min="13825" max="13825" width="5.25" style="9" customWidth="1"/>
    <col min="13826" max="13826" width="5.375" style="9" customWidth="1"/>
    <col min="13827" max="13827" width="28.75" style="9" customWidth="1"/>
    <col min="13828" max="13828" width="11.75" style="9" customWidth="1"/>
    <col min="13829" max="14080" width="9" style="9"/>
    <col min="14081" max="14081" width="5.25" style="9" customWidth="1"/>
    <col min="14082" max="14082" width="5.375" style="9" customWidth="1"/>
    <col min="14083" max="14083" width="28.75" style="9" customWidth="1"/>
    <col min="14084" max="14084" width="11.75" style="9" customWidth="1"/>
    <col min="14085" max="14336" width="9" style="9"/>
    <col min="14337" max="14337" width="5.25" style="9" customWidth="1"/>
    <col min="14338" max="14338" width="5.375" style="9" customWidth="1"/>
    <col min="14339" max="14339" width="28.75" style="9" customWidth="1"/>
    <col min="14340" max="14340" width="11.75" style="9" customWidth="1"/>
    <col min="14341" max="14592" width="9" style="9"/>
    <col min="14593" max="14593" width="5.25" style="9" customWidth="1"/>
    <col min="14594" max="14594" width="5.375" style="9" customWidth="1"/>
    <col min="14595" max="14595" width="28.75" style="9" customWidth="1"/>
    <col min="14596" max="14596" width="11.75" style="9" customWidth="1"/>
    <col min="14597" max="14848" width="9" style="9"/>
    <col min="14849" max="14849" width="5.25" style="9" customWidth="1"/>
    <col min="14850" max="14850" width="5.375" style="9" customWidth="1"/>
    <col min="14851" max="14851" width="28.75" style="9" customWidth="1"/>
    <col min="14852" max="14852" width="11.75" style="9" customWidth="1"/>
    <col min="14853" max="15104" width="9" style="9"/>
    <col min="15105" max="15105" width="5.25" style="9" customWidth="1"/>
    <col min="15106" max="15106" width="5.375" style="9" customWidth="1"/>
    <col min="15107" max="15107" width="28.75" style="9" customWidth="1"/>
    <col min="15108" max="15108" width="11.75" style="9" customWidth="1"/>
    <col min="15109" max="15360" width="9" style="9"/>
    <col min="15361" max="15361" width="5.25" style="9" customWidth="1"/>
    <col min="15362" max="15362" width="5.375" style="9" customWidth="1"/>
    <col min="15363" max="15363" width="28.75" style="9" customWidth="1"/>
    <col min="15364" max="15364" width="11.75" style="9" customWidth="1"/>
    <col min="15365" max="15616" width="9" style="9"/>
    <col min="15617" max="15617" width="5.25" style="9" customWidth="1"/>
    <col min="15618" max="15618" width="5.375" style="9" customWidth="1"/>
    <col min="15619" max="15619" width="28.75" style="9" customWidth="1"/>
    <col min="15620" max="15620" width="11.75" style="9" customWidth="1"/>
    <col min="15621" max="15872" width="9" style="9"/>
    <col min="15873" max="15873" width="5.25" style="9" customWidth="1"/>
    <col min="15874" max="15874" width="5.375" style="9" customWidth="1"/>
    <col min="15875" max="15875" width="28.75" style="9" customWidth="1"/>
    <col min="15876" max="15876" width="11.75" style="9" customWidth="1"/>
    <col min="15877" max="16128" width="9" style="9"/>
    <col min="16129" max="16129" width="5.25" style="9" customWidth="1"/>
    <col min="16130" max="16130" width="5.375" style="9" customWidth="1"/>
    <col min="16131" max="16131" width="28.75" style="9" customWidth="1"/>
    <col min="16132" max="16132" width="11.75" style="9" customWidth="1"/>
    <col min="16133" max="16384" width="9" style="9"/>
  </cols>
  <sheetData>
    <row r="1" spans="1:7">
      <c r="A1" s="8"/>
      <c r="B1" s="8"/>
      <c r="C1" s="8"/>
      <c r="D1" s="8"/>
      <c r="E1" s="8"/>
      <c r="F1" s="8"/>
    </row>
    <row r="2" spans="1:7" ht="30.6" customHeight="1">
      <c r="B2" s="10"/>
      <c r="C2" s="11" t="s">
        <v>33</v>
      </c>
      <c r="D2" s="11" t="s">
        <v>12</v>
      </c>
      <c r="E2" s="11" t="s">
        <v>32</v>
      </c>
      <c r="F2" s="12" t="s">
        <v>34</v>
      </c>
      <c r="G2" s="12"/>
    </row>
    <row r="3" spans="1:7" ht="16.899999999999999" customHeight="1">
      <c r="B3" s="13">
        <v>0</v>
      </c>
      <c r="C3" s="14" t="s">
        <v>35</v>
      </c>
      <c r="D3" s="15">
        <v>2</v>
      </c>
      <c r="E3" s="15">
        <v>6</v>
      </c>
      <c r="F3" s="16">
        <f t="shared" ref="F3:F14" si="0">SUM(D3:E3)</f>
        <v>8</v>
      </c>
      <c r="G3" s="17"/>
    </row>
    <row r="4" spans="1:7" ht="16.899999999999999" customHeight="1">
      <c r="B4" s="13">
        <v>1</v>
      </c>
      <c r="C4" s="14" t="s">
        <v>36</v>
      </c>
      <c r="D4" s="15">
        <v>3</v>
      </c>
      <c r="E4" s="15">
        <v>6</v>
      </c>
      <c r="F4" s="16">
        <f t="shared" si="0"/>
        <v>9</v>
      </c>
      <c r="G4" s="17"/>
    </row>
    <row r="5" spans="1:7" ht="16.899999999999999" customHeight="1">
      <c r="B5" s="13">
        <v>2</v>
      </c>
      <c r="C5" s="14" t="s">
        <v>37</v>
      </c>
      <c r="D5" s="15">
        <v>4</v>
      </c>
      <c r="E5" s="15">
        <v>6</v>
      </c>
      <c r="F5" s="16">
        <f t="shared" si="0"/>
        <v>10</v>
      </c>
      <c r="G5" s="17"/>
    </row>
    <row r="6" spans="1:7" ht="16.899999999999999" customHeight="1">
      <c r="B6" s="13">
        <v>3</v>
      </c>
      <c r="C6" s="14" t="s">
        <v>38</v>
      </c>
      <c r="D6" s="15">
        <v>5</v>
      </c>
      <c r="E6" s="15">
        <v>6</v>
      </c>
      <c r="F6" s="16">
        <f t="shared" si="0"/>
        <v>11</v>
      </c>
      <c r="G6" s="17"/>
    </row>
    <row r="7" spans="1:7" ht="16.899999999999999" customHeight="1">
      <c r="B7" s="13">
        <v>4</v>
      </c>
      <c r="C7" s="14" t="s">
        <v>39</v>
      </c>
      <c r="D7" s="15">
        <v>6</v>
      </c>
      <c r="E7" s="15">
        <v>6</v>
      </c>
      <c r="F7" s="16">
        <f t="shared" si="0"/>
        <v>12</v>
      </c>
      <c r="G7" s="17"/>
    </row>
    <row r="8" spans="1:7" ht="16.899999999999999" customHeight="1">
      <c r="B8" s="13">
        <v>5</v>
      </c>
      <c r="C8" s="14" t="s">
        <v>40</v>
      </c>
      <c r="D8" s="15">
        <v>7</v>
      </c>
      <c r="E8" s="15">
        <v>6</v>
      </c>
      <c r="F8" s="16">
        <f t="shared" si="0"/>
        <v>13</v>
      </c>
      <c r="G8" s="17"/>
    </row>
    <row r="9" spans="1:7" ht="16.899999999999999" customHeight="1">
      <c r="B9" s="13">
        <v>6</v>
      </c>
      <c r="C9" s="14" t="s">
        <v>41</v>
      </c>
      <c r="D9" s="15">
        <v>8</v>
      </c>
      <c r="E9" s="15">
        <v>6</v>
      </c>
      <c r="F9" s="16">
        <f t="shared" si="0"/>
        <v>14</v>
      </c>
      <c r="G9" s="17"/>
    </row>
    <row r="10" spans="1:7" ht="16.899999999999999" customHeight="1">
      <c r="B10" s="13">
        <v>7</v>
      </c>
      <c r="C10" s="14" t="s">
        <v>42</v>
      </c>
      <c r="D10" s="15">
        <v>9</v>
      </c>
      <c r="E10" s="15">
        <v>6</v>
      </c>
      <c r="F10" s="16">
        <f t="shared" si="0"/>
        <v>15</v>
      </c>
      <c r="G10" s="17"/>
    </row>
    <row r="11" spans="1:7" ht="16.899999999999999" customHeight="1">
      <c r="B11" s="13">
        <v>8</v>
      </c>
      <c r="C11" s="14" t="s">
        <v>43</v>
      </c>
      <c r="D11" s="15">
        <v>10</v>
      </c>
      <c r="E11" s="15">
        <v>6</v>
      </c>
      <c r="F11" s="16">
        <f t="shared" si="0"/>
        <v>16</v>
      </c>
      <c r="G11" s="17"/>
    </row>
    <row r="12" spans="1:7" ht="16.899999999999999" customHeight="1">
      <c r="B12" s="13">
        <v>9</v>
      </c>
      <c r="C12" s="14" t="s">
        <v>44</v>
      </c>
      <c r="D12" s="15">
        <v>11</v>
      </c>
      <c r="E12" s="15">
        <v>6</v>
      </c>
      <c r="F12" s="16">
        <f t="shared" si="0"/>
        <v>17</v>
      </c>
      <c r="G12" s="17"/>
    </row>
    <row r="13" spans="1:7" ht="16.899999999999999" customHeight="1">
      <c r="B13" s="13">
        <v>10</v>
      </c>
      <c r="C13" s="14" t="s">
        <v>45</v>
      </c>
      <c r="D13" s="15">
        <v>12</v>
      </c>
      <c r="E13" s="15">
        <v>6</v>
      </c>
      <c r="F13" s="16">
        <f t="shared" si="0"/>
        <v>18</v>
      </c>
      <c r="G13" s="17"/>
    </row>
    <row r="14" spans="1:7" ht="16.5">
      <c r="B14" s="13">
        <v>11</v>
      </c>
      <c r="C14" s="14" t="s">
        <v>46</v>
      </c>
      <c r="D14" s="15">
        <v>12</v>
      </c>
      <c r="E14" s="15">
        <v>7</v>
      </c>
      <c r="F14" s="16">
        <f t="shared" si="0"/>
        <v>19</v>
      </c>
      <c r="G14" s="17"/>
    </row>
    <row r="15" spans="1:7">
      <c r="C15" s="14"/>
      <c r="D15" s="13"/>
      <c r="E15" s="13"/>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D135"/>
  <sheetViews>
    <sheetView view="pageBreakPreview" topLeftCell="A10" zoomScale="90" zoomScaleNormal="100" zoomScaleSheetLayoutView="90" workbookViewId="0">
      <pane xSplit="5" topLeftCell="AM1" activePane="topRight" state="frozen"/>
      <selection activeCell="K41" sqref="K41:L41"/>
      <selection pane="topRight" activeCell="K41" sqref="K41:L41"/>
    </sheetView>
  </sheetViews>
  <sheetFormatPr defaultRowHeight="13.5"/>
  <cols>
    <col min="1" max="1" width="9" style="67"/>
    <col min="2" max="2" width="5.625" style="58" customWidth="1"/>
    <col min="3" max="3" width="5.375" style="58" customWidth="1"/>
    <col min="4" max="4" width="4.5" style="58" bestFit="1" customWidth="1"/>
    <col min="5" max="5" width="7.5" style="58" customWidth="1"/>
    <col min="6" max="6" width="2.25" style="49" customWidth="1"/>
    <col min="7" max="7" width="6.875" style="59" customWidth="1"/>
    <col min="8" max="8" width="8.125" style="60" customWidth="1"/>
    <col min="9" max="9" width="6.875" style="61" customWidth="1"/>
    <col min="10" max="10" width="8.125" style="60" customWidth="1"/>
    <col min="11" max="11" width="2.25" style="21" customWidth="1"/>
    <col min="12" max="12" width="6.25" style="59" customWidth="1"/>
    <col min="13" max="13" width="6.25" style="60" customWidth="1"/>
    <col min="14" max="14" width="7.625" style="62" customWidth="1"/>
    <col min="15" max="15" width="6.25" style="61" customWidth="1"/>
    <col min="16" max="16" width="6.25" style="60" customWidth="1"/>
    <col min="17" max="17" width="7.625" style="62" customWidth="1"/>
    <col min="18" max="18" width="2.25" style="62" customWidth="1"/>
    <col min="19" max="19" width="5.5" style="101" customWidth="1"/>
    <col min="20" max="20" width="2.25" style="102" customWidth="1"/>
    <col min="21" max="21" width="12.25" style="103" bestFit="1" customWidth="1"/>
    <col min="22" max="22" width="2.25" style="21" customWidth="1"/>
    <col min="23" max="23" width="8" style="59" customWidth="1"/>
    <col min="24" max="24" width="6.875" style="59" customWidth="1"/>
    <col min="25" max="25" width="6.625" style="64" customWidth="1"/>
    <col min="26" max="26" width="4.625" style="64" customWidth="1"/>
    <col min="27" max="27" width="8.125" style="64" customWidth="1"/>
    <col min="28" max="28" width="2.25" style="62" customWidth="1"/>
    <col min="29" max="29" width="13.875" style="21" customWidth="1"/>
    <col min="30" max="30" width="12.75" style="61" customWidth="1"/>
    <col min="31" max="31" width="9.875" style="61" customWidth="1"/>
    <col min="32" max="32" width="2.25" style="21" customWidth="1"/>
    <col min="33" max="33" width="11.25" style="64" customWidth="1"/>
    <col min="34" max="34" width="1.125" style="64" customWidth="1"/>
    <col min="35" max="35" width="2.25" style="21" customWidth="1"/>
    <col min="36" max="36" width="10.25" style="64" customWidth="1"/>
    <col min="37" max="37" width="2.25" style="62" customWidth="1"/>
    <col min="38" max="38" width="5.625" style="61" customWidth="1"/>
    <col min="39" max="39" width="2.25" style="21" customWidth="1"/>
    <col min="40" max="40" width="6.875" style="68" customWidth="1"/>
    <col min="41" max="41" width="2.25" style="59" customWidth="1"/>
    <col min="42" max="42" width="5.25" style="66" customWidth="1"/>
    <col min="43" max="44" width="5" style="59" customWidth="1"/>
    <col min="45" max="45" width="2.25" style="59" customWidth="1"/>
    <col min="46" max="46" width="5.25" style="66" customWidth="1"/>
    <col min="47" max="48" width="5" style="59" customWidth="1"/>
    <col min="49" max="49" width="2.25" style="62" customWidth="1"/>
    <col min="50" max="50" width="6.625" style="61" customWidth="1"/>
    <col min="51" max="51" width="2.25" style="62" customWidth="1"/>
    <col min="52" max="52" width="11.5" style="61" customWidth="1"/>
    <col min="53" max="53" width="2.25" style="62" customWidth="1"/>
    <col min="54" max="57" width="10.25" style="61" customWidth="1"/>
    <col min="58" max="58" width="2.25" style="62" customWidth="1"/>
    <col min="59" max="59" width="13.125" style="61" customWidth="1"/>
    <col min="60" max="60" width="2.25" style="62" customWidth="1"/>
    <col min="61" max="61" width="5.5" style="61" customWidth="1"/>
    <col min="62" max="62" width="2.25" style="21" customWidth="1"/>
    <col min="63" max="63" width="12.375" style="59" bestFit="1" customWidth="1"/>
    <col min="64" max="65" width="6.25" style="59" customWidth="1"/>
    <col min="66" max="66" width="7.5" style="62" customWidth="1"/>
    <col min="67" max="68" width="3.75" style="19" bestFit="1" customWidth="1"/>
    <col min="69" max="69" width="4.5" style="19" bestFit="1" customWidth="1"/>
    <col min="70" max="82" width="9" style="34"/>
    <col min="83" max="300" width="9" style="67"/>
    <col min="301" max="301" width="1.75" style="67" customWidth="1"/>
    <col min="302" max="302" width="2.5" style="67" customWidth="1"/>
    <col min="303" max="303" width="3.625" style="67" customWidth="1"/>
    <col min="304" max="304" width="2.75" style="67" customWidth="1"/>
    <col min="305" max="305" width="0.875" style="67" customWidth="1"/>
    <col min="306" max="306" width="1.25" style="67" customWidth="1"/>
    <col min="307" max="307" width="5.375" style="67" customWidth="1"/>
    <col min="308" max="308" width="6.5" style="67" customWidth="1"/>
    <col min="309" max="309" width="4.125" style="67" customWidth="1"/>
    <col min="310" max="310" width="7.875" style="67" customWidth="1"/>
    <col min="311" max="311" width="8.75" style="67" customWidth="1"/>
    <col min="312" max="315" width="6.25" style="67" customWidth="1"/>
    <col min="316" max="316" width="4.875" style="67" customWidth="1"/>
    <col min="317" max="317" width="2.5" style="67" customWidth="1"/>
    <col min="318" max="318" width="4.875" style="67" customWidth="1"/>
    <col min="319" max="556" width="9" style="67"/>
    <col min="557" max="557" width="1.75" style="67" customWidth="1"/>
    <col min="558" max="558" width="2.5" style="67" customWidth="1"/>
    <col min="559" max="559" width="3.625" style="67" customWidth="1"/>
    <col min="560" max="560" width="2.75" style="67" customWidth="1"/>
    <col min="561" max="561" width="0.875" style="67" customWidth="1"/>
    <col min="562" max="562" width="1.25" style="67" customWidth="1"/>
    <col min="563" max="563" width="5.375" style="67" customWidth="1"/>
    <col min="564" max="564" width="6.5" style="67" customWidth="1"/>
    <col min="565" max="565" width="4.125" style="67" customWidth="1"/>
    <col min="566" max="566" width="7.875" style="67" customWidth="1"/>
    <col min="567" max="567" width="8.75" style="67" customWidth="1"/>
    <col min="568" max="571" width="6.25" style="67" customWidth="1"/>
    <col min="572" max="572" width="4.875" style="67" customWidth="1"/>
    <col min="573" max="573" width="2.5" style="67" customWidth="1"/>
    <col min="574" max="574" width="4.875" style="67" customWidth="1"/>
    <col min="575" max="812" width="9" style="67"/>
    <col min="813" max="813" width="1.75" style="67" customWidth="1"/>
    <col min="814" max="814" width="2.5" style="67" customWidth="1"/>
    <col min="815" max="815" width="3.625" style="67" customWidth="1"/>
    <col min="816" max="816" width="2.75" style="67" customWidth="1"/>
    <col min="817" max="817" width="0.875" style="67" customWidth="1"/>
    <col min="818" max="818" width="1.25" style="67" customWidth="1"/>
    <col min="819" max="819" width="5.375" style="67" customWidth="1"/>
    <col min="820" max="820" width="6.5" style="67" customWidth="1"/>
    <col min="821" max="821" width="4.125" style="67" customWidth="1"/>
    <col min="822" max="822" width="7.875" style="67" customWidth="1"/>
    <col min="823" max="823" width="8.75" style="67" customWidth="1"/>
    <col min="824" max="827" width="6.25" style="67" customWidth="1"/>
    <col min="828" max="828" width="4.875" style="67" customWidth="1"/>
    <col min="829" max="829" width="2.5" style="67" customWidth="1"/>
    <col min="830" max="830" width="4.875" style="67" customWidth="1"/>
    <col min="831" max="1068" width="9" style="67"/>
    <col min="1069" max="1069" width="1.75" style="67" customWidth="1"/>
    <col min="1070" max="1070" width="2.5" style="67" customWidth="1"/>
    <col min="1071" max="1071" width="3.625" style="67" customWidth="1"/>
    <col min="1072" max="1072" width="2.75" style="67" customWidth="1"/>
    <col min="1073" max="1073" width="0.875" style="67" customWidth="1"/>
    <col min="1074" max="1074" width="1.25" style="67" customWidth="1"/>
    <col min="1075" max="1075" width="5.375" style="67" customWidth="1"/>
    <col min="1076" max="1076" width="6.5" style="67" customWidth="1"/>
    <col min="1077" max="1077" width="4.125" style="67" customWidth="1"/>
    <col min="1078" max="1078" width="7.875" style="67" customWidth="1"/>
    <col min="1079" max="1079" width="8.75" style="67" customWidth="1"/>
    <col min="1080" max="1083" width="6.25" style="67" customWidth="1"/>
    <col min="1084" max="1084" width="4.875" style="67" customWidth="1"/>
    <col min="1085" max="1085" width="2.5" style="67" customWidth="1"/>
    <col min="1086" max="1086" width="4.875" style="67" customWidth="1"/>
    <col min="1087" max="1324" width="9" style="67"/>
    <col min="1325" max="1325" width="1.75" style="67" customWidth="1"/>
    <col min="1326" max="1326" width="2.5" style="67" customWidth="1"/>
    <col min="1327" max="1327" width="3.625" style="67" customWidth="1"/>
    <col min="1328" max="1328" width="2.75" style="67" customWidth="1"/>
    <col min="1329" max="1329" width="0.875" style="67" customWidth="1"/>
    <col min="1330" max="1330" width="1.25" style="67" customWidth="1"/>
    <col min="1331" max="1331" width="5.375" style="67" customWidth="1"/>
    <col min="1332" max="1332" width="6.5" style="67" customWidth="1"/>
    <col min="1333" max="1333" width="4.125" style="67" customWidth="1"/>
    <col min="1334" max="1334" width="7.875" style="67" customWidth="1"/>
    <col min="1335" max="1335" width="8.75" style="67" customWidth="1"/>
    <col min="1336" max="1339" width="6.25" style="67" customWidth="1"/>
    <col min="1340" max="1340" width="4.875" style="67" customWidth="1"/>
    <col min="1341" max="1341" width="2.5" style="67" customWidth="1"/>
    <col min="1342" max="1342" width="4.875" style="67" customWidth="1"/>
    <col min="1343" max="1580" width="9" style="67"/>
    <col min="1581" max="1581" width="1.75" style="67" customWidth="1"/>
    <col min="1582" max="1582" width="2.5" style="67" customWidth="1"/>
    <col min="1583" max="1583" width="3.625" style="67" customWidth="1"/>
    <col min="1584" max="1584" width="2.75" style="67" customWidth="1"/>
    <col min="1585" max="1585" width="0.875" style="67" customWidth="1"/>
    <col min="1586" max="1586" width="1.25" style="67" customWidth="1"/>
    <col min="1587" max="1587" width="5.375" style="67" customWidth="1"/>
    <col min="1588" max="1588" width="6.5" style="67" customWidth="1"/>
    <col min="1589" max="1589" width="4.125" style="67" customWidth="1"/>
    <col min="1590" max="1590" width="7.875" style="67" customWidth="1"/>
    <col min="1591" max="1591" width="8.75" style="67" customWidth="1"/>
    <col min="1592" max="1595" width="6.25" style="67" customWidth="1"/>
    <col min="1596" max="1596" width="4.875" style="67" customWidth="1"/>
    <col min="1597" max="1597" width="2.5" style="67" customWidth="1"/>
    <col min="1598" max="1598" width="4.875" style="67" customWidth="1"/>
    <col min="1599" max="1836" width="9" style="67"/>
    <col min="1837" max="1837" width="1.75" style="67" customWidth="1"/>
    <col min="1838" max="1838" width="2.5" style="67" customWidth="1"/>
    <col min="1839" max="1839" width="3.625" style="67" customWidth="1"/>
    <col min="1840" max="1840" width="2.75" style="67" customWidth="1"/>
    <col min="1841" max="1841" width="0.875" style="67" customWidth="1"/>
    <col min="1842" max="1842" width="1.25" style="67" customWidth="1"/>
    <col min="1843" max="1843" width="5.375" style="67" customWidth="1"/>
    <col min="1844" max="1844" width="6.5" style="67" customWidth="1"/>
    <col min="1845" max="1845" width="4.125" style="67" customWidth="1"/>
    <col min="1846" max="1846" width="7.875" style="67" customWidth="1"/>
    <col min="1847" max="1847" width="8.75" style="67" customWidth="1"/>
    <col min="1848" max="1851" width="6.25" style="67" customWidth="1"/>
    <col min="1852" max="1852" width="4.875" style="67" customWidth="1"/>
    <col min="1853" max="1853" width="2.5" style="67" customWidth="1"/>
    <col min="1854" max="1854" width="4.875" style="67" customWidth="1"/>
    <col min="1855" max="2092" width="9" style="67"/>
    <col min="2093" max="2093" width="1.75" style="67" customWidth="1"/>
    <col min="2094" max="2094" width="2.5" style="67" customWidth="1"/>
    <col min="2095" max="2095" width="3.625" style="67" customWidth="1"/>
    <col min="2096" max="2096" width="2.75" style="67" customWidth="1"/>
    <col min="2097" max="2097" width="0.875" style="67" customWidth="1"/>
    <col min="2098" max="2098" width="1.25" style="67" customWidth="1"/>
    <col min="2099" max="2099" width="5.375" style="67" customWidth="1"/>
    <col min="2100" max="2100" width="6.5" style="67" customWidth="1"/>
    <col min="2101" max="2101" width="4.125" style="67" customWidth="1"/>
    <col min="2102" max="2102" width="7.875" style="67" customWidth="1"/>
    <col min="2103" max="2103" width="8.75" style="67" customWidth="1"/>
    <col min="2104" max="2107" width="6.25" style="67" customWidth="1"/>
    <col min="2108" max="2108" width="4.875" style="67" customWidth="1"/>
    <col min="2109" max="2109" width="2.5" style="67" customWidth="1"/>
    <col min="2110" max="2110" width="4.875" style="67" customWidth="1"/>
    <col min="2111" max="2348" width="9" style="67"/>
    <col min="2349" max="2349" width="1.75" style="67" customWidth="1"/>
    <col min="2350" max="2350" width="2.5" style="67" customWidth="1"/>
    <col min="2351" max="2351" width="3.625" style="67" customWidth="1"/>
    <col min="2352" max="2352" width="2.75" style="67" customWidth="1"/>
    <col min="2353" max="2353" width="0.875" style="67" customWidth="1"/>
    <col min="2354" max="2354" width="1.25" style="67" customWidth="1"/>
    <col min="2355" max="2355" width="5.375" style="67" customWidth="1"/>
    <col min="2356" max="2356" width="6.5" style="67" customWidth="1"/>
    <col min="2357" max="2357" width="4.125" style="67" customWidth="1"/>
    <col min="2358" max="2358" width="7.875" style="67" customWidth="1"/>
    <col min="2359" max="2359" width="8.75" style="67" customWidth="1"/>
    <col min="2360" max="2363" width="6.25" style="67" customWidth="1"/>
    <col min="2364" max="2364" width="4.875" style="67" customWidth="1"/>
    <col min="2365" max="2365" width="2.5" style="67" customWidth="1"/>
    <col min="2366" max="2366" width="4.875" style="67" customWidth="1"/>
    <col min="2367" max="2604" width="9" style="67"/>
    <col min="2605" max="2605" width="1.75" style="67" customWidth="1"/>
    <col min="2606" max="2606" width="2.5" style="67" customWidth="1"/>
    <col min="2607" max="2607" width="3.625" style="67" customWidth="1"/>
    <col min="2608" max="2608" width="2.75" style="67" customWidth="1"/>
    <col min="2609" max="2609" width="0.875" style="67" customWidth="1"/>
    <col min="2610" max="2610" width="1.25" style="67" customWidth="1"/>
    <col min="2611" max="2611" width="5.375" style="67" customWidth="1"/>
    <col min="2612" max="2612" width="6.5" style="67" customWidth="1"/>
    <col min="2613" max="2613" width="4.125" style="67" customWidth="1"/>
    <col min="2614" max="2614" width="7.875" style="67" customWidth="1"/>
    <col min="2615" max="2615" width="8.75" style="67" customWidth="1"/>
    <col min="2616" max="2619" width="6.25" style="67" customWidth="1"/>
    <col min="2620" max="2620" width="4.875" style="67" customWidth="1"/>
    <col min="2621" max="2621" width="2.5" style="67" customWidth="1"/>
    <col min="2622" max="2622" width="4.875" style="67" customWidth="1"/>
    <col min="2623" max="2860" width="9" style="67"/>
    <col min="2861" max="2861" width="1.75" style="67" customWidth="1"/>
    <col min="2862" max="2862" width="2.5" style="67" customWidth="1"/>
    <col min="2863" max="2863" width="3.625" style="67" customWidth="1"/>
    <col min="2864" max="2864" width="2.75" style="67" customWidth="1"/>
    <col min="2865" max="2865" width="0.875" style="67" customWidth="1"/>
    <col min="2866" max="2866" width="1.25" style="67" customWidth="1"/>
    <col min="2867" max="2867" width="5.375" style="67" customWidth="1"/>
    <col min="2868" max="2868" width="6.5" style="67" customWidth="1"/>
    <col min="2869" max="2869" width="4.125" style="67" customWidth="1"/>
    <col min="2870" max="2870" width="7.875" style="67" customWidth="1"/>
    <col min="2871" max="2871" width="8.75" style="67" customWidth="1"/>
    <col min="2872" max="2875" width="6.25" style="67" customWidth="1"/>
    <col min="2876" max="2876" width="4.875" style="67" customWidth="1"/>
    <col min="2877" max="2877" width="2.5" style="67" customWidth="1"/>
    <col min="2878" max="2878" width="4.875" style="67" customWidth="1"/>
    <col min="2879" max="3116" width="9" style="67"/>
    <col min="3117" max="3117" width="1.75" style="67" customWidth="1"/>
    <col min="3118" max="3118" width="2.5" style="67" customWidth="1"/>
    <col min="3119" max="3119" width="3.625" style="67" customWidth="1"/>
    <col min="3120" max="3120" width="2.75" style="67" customWidth="1"/>
    <col min="3121" max="3121" width="0.875" style="67" customWidth="1"/>
    <col min="3122" max="3122" width="1.25" style="67" customWidth="1"/>
    <col min="3123" max="3123" width="5.375" style="67" customWidth="1"/>
    <col min="3124" max="3124" width="6.5" style="67" customWidth="1"/>
    <col min="3125" max="3125" width="4.125" style="67" customWidth="1"/>
    <col min="3126" max="3126" width="7.875" style="67" customWidth="1"/>
    <col min="3127" max="3127" width="8.75" style="67" customWidth="1"/>
    <col min="3128" max="3131" width="6.25" style="67" customWidth="1"/>
    <col min="3132" max="3132" width="4.875" style="67" customWidth="1"/>
    <col min="3133" max="3133" width="2.5" style="67" customWidth="1"/>
    <col min="3134" max="3134" width="4.875" style="67" customWidth="1"/>
    <col min="3135" max="3372" width="9" style="67"/>
    <col min="3373" max="3373" width="1.75" style="67" customWidth="1"/>
    <col min="3374" max="3374" width="2.5" style="67" customWidth="1"/>
    <col min="3375" max="3375" width="3.625" style="67" customWidth="1"/>
    <col min="3376" max="3376" width="2.75" style="67" customWidth="1"/>
    <col min="3377" max="3377" width="0.875" style="67" customWidth="1"/>
    <col min="3378" max="3378" width="1.25" style="67" customWidth="1"/>
    <col min="3379" max="3379" width="5.375" style="67" customWidth="1"/>
    <col min="3380" max="3380" width="6.5" style="67" customWidth="1"/>
    <col min="3381" max="3381" width="4.125" style="67" customWidth="1"/>
    <col min="3382" max="3382" width="7.875" style="67" customWidth="1"/>
    <col min="3383" max="3383" width="8.75" style="67" customWidth="1"/>
    <col min="3384" max="3387" width="6.25" style="67" customWidth="1"/>
    <col min="3388" max="3388" width="4.875" style="67" customWidth="1"/>
    <col min="3389" max="3389" width="2.5" style="67" customWidth="1"/>
    <col min="3390" max="3390" width="4.875" style="67" customWidth="1"/>
    <col min="3391" max="3628" width="9" style="67"/>
    <col min="3629" max="3629" width="1.75" style="67" customWidth="1"/>
    <col min="3630" max="3630" width="2.5" style="67" customWidth="1"/>
    <col min="3631" max="3631" width="3.625" style="67" customWidth="1"/>
    <col min="3632" max="3632" width="2.75" style="67" customWidth="1"/>
    <col min="3633" max="3633" width="0.875" style="67" customWidth="1"/>
    <col min="3634" max="3634" width="1.25" style="67" customWidth="1"/>
    <col min="3635" max="3635" width="5.375" style="67" customWidth="1"/>
    <col min="3636" max="3636" width="6.5" style="67" customWidth="1"/>
    <col min="3637" max="3637" width="4.125" style="67" customWidth="1"/>
    <col min="3638" max="3638" width="7.875" style="67" customWidth="1"/>
    <col min="3639" max="3639" width="8.75" style="67" customWidth="1"/>
    <col min="3640" max="3643" width="6.25" style="67" customWidth="1"/>
    <col min="3644" max="3644" width="4.875" style="67" customWidth="1"/>
    <col min="3645" max="3645" width="2.5" style="67" customWidth="1"/>
    <col min="3646" max="3646" width="4.875" style="67" customWidth="1"/>
    <col min="3647" max="3884" width="9" style="67"/>
    <col min="3885" max="3885" width="1.75" style="67" customWidth="1"/>
    <col min="3886" max="3886" width="2.5" style="67" customWidth="1"/>
    <col min="3887" max="3887" width="3.625" style="67" customWidth="1"/>
    <col min="3888" max="3888" width="2.75" style="67" customWidth="1"/>
    <col min="3889" max="3889" width="0.875" style="67" customWidth="1"/>
    <col min="3890" max="3890" width="1.25" style="67" customWidth="1"/>
    <col min="3891" max="3891" width="5.375" style="67" customWidth="1"/>
    <col min="3892" max="3892" width="6.5" style="67" customWidth="1"/>
    <col min="3893" max="3893" width="4.125" style="67" customWidth="1"/>
    <col min="3894" max="3894" width="7.875" style="67" customWidth="1"/>
    <col min="3895" max="3895" width="8.75" style="67" customWidth="1"/>
    <col min="3896" max="3899" width="6.25" style="67" customWidth="1"/>
    <col min="3900" max="3900" width="4.875" style="67" customWidth="1"/>
    <col min="3901" max="3901" width="2.5" style="67" customWidth="1"/>
    <col min="3902" max="3902" width="4.875" style="67" customWidth="1"/>
    <col min="3903" max="4140" width="9" style="67"/>
    <col min="4141" max="4141" width="1.75" style="67" customWidth="1"/>
    <col min="4142" max="4142" width="2.5" style="67" customWidth="1"/>
    <col min="4143" max="4143" width="3.625" style="67" customWidth="1"/>
    <col min="4144" max="4144" width="2.75" style="67" customWidth="1"/>
    <col min="4145" max="4145" width="0.875" style="67" customWidth="1"/>
    <col min="4146" max="4146" width="1.25" style="67" customWidth="1"/>
    <col min="4147" max="4147" width="5.375" style="67" customWidth="1"/>
    <col min="4148" max="4148" width="6.5" style="67" customWidth="1"/>
    <col min="4149" max="4149" width="4.125" style="67" customWidth="1"/>
    <col min="4150" max="4150" width="7.875" style="67" customWidth="1"/>
    <col min="4151" max="4151" width="8.75" style="67" customWidth="1"/>
    <col min="4152" max="4155" width="6.25" style="67" customWidth="1"/>
    <col min="4156" max="4156" width="4.875" style="67" customWidth="1"/>
    <col min="4157" max="4157" width="2.5" style="67" customWidth="1"/>
    <col min="4158" max="4158" width="4.875" style="67" customWidth="1"/>
    <col min="4159" max="4396" width="9" style="67"/>
    <col min="4397" max="4397" width="1.75" style="67" customWidth="1"/>
    <col min="4398" max="4398" width="2.5" style="67" customWidth="1"/>
    <col min="4399" max="4399" width="3.625" style="67" customWidth="1"/>
    <col min="4400" max="4400" width="2.75" style="67" customWidth="1"/>
    <col min="4401" max="4401" width="0.875" style="67" customWidth="1"/>
    <col min="4402" max="4402" width="1.25" style="67" customWidth="1"/>
    <col min="4403" max="4403" width="5.375" style="67" customWidth="1"/>
    <col min="4404" max="4404" width="6.5" style="67" customWidth="1"/>
    <col min="4405" max="4405" width="4.125" style="67" customWidth="1"/>
    <col min="4406" max="4406" width="7.875" style="67" customWidth="1"/>
    <col min="4407" max="4407" width="8.75" style="67" customWidth="1"/>
    <col min="4408" max="4411" width="6.25" style="67" customWidth="1"/>
    <col min="4412" max="4412" width="4.875" style="67" customWidth="1"/>
    <col min="4413" max="4413" width="2.5" style="67" customWidth="1"/>
    <col min="4414" max="4414" width="4.875" style="67" customWidth="1"/>
    <col min="4415" max="4652" width="9" style="67"/>
    <col min="4653" max="4653" width="1.75" style="67" customWidth="1"/>
    <col min="4654" max="4654" width="2.5" style="67" customWidth="1"/>
    <col min="4655" max="4655" width="3.625" style="67" customWidth="1"/>
    <col min="4656" max="4656" width="2.75" style="67" customWidth="1"/>
    <col min="4657" max="4657" width="0.875" style="67" customWidth="1"/>
    <col min="4658" max="4658" width="1.25" style="67" customWidth="1"/>
    <col min="4659" max="4659" width="5.375" style="67" customWidth="1"/>
    <col min="4660" max="4660" width="6.5" style="67" customWidth="1"/>
    <col min="4661" max="4661" width="4.125" style="67" customWidth="1"/>
    <col min="4662" max="4662" width="7.875" style="67" customWidth="1"/>
    <col min="4663" max="4663" width="8.75" style="67" customWidth="1"/>
    <col min="4664" max="4667" width="6.25" style="67" customWidth="1"/>
    <col min="4668" max="4668" width="4.875" style="67" customWidth="1"/>
    <col min="4669" max="4669" width="2.5" style="67" customWidth="1"/>
    <col min="4670" max="4670" width="4.875" style="67" customWidth="1"/>
    <col min="4671" max="4908" width="9" style="67"/>
    <col min="4909" max="4909" width="1.75" style="67" customWidth="1"/>
    <col min="4910" max="4910" width="2.5" style="67" customWidth="1"/>
    <col min="4911" max="4911" width="3.625" style="67" customWidth="1"/>
    <col min="4912" max="4912" width="2.75" style="67" customWidth="1"/>
    <col min="4913" max="4913" width="0.875" style="67" customWidth="1"/>
    <col min="4914" max="4914" width="1.25" style="67" customWidth="1"/>
    <col min="4915" max="4915" width="5.375" style="67" customWidth="1"/>
    <col min="4916" max="4916" width="6.5" style="67" customWidth="1"/>
    <col min="4917" max="4917" width="4.125" style="67" customWidth="1"/>
    <col min="4918" max="4918" width="7.875" style="67" customWidth="1"/>
    <col min="4919" max="4919" width="8.75" style="67" customWidth="1"/>
    <col min="4920" max="4923" width="6.25" style="67" customWidth="1"/>
    <col min="4924" max="4924" width="4.875" style="67" customWidth="1"/>
    <col min="4925" max="4925" width="2.5" style="67" customWidth="1"/>
    <col min="4926" max="4926" width="4.875" style="67" customWidth="1"/>
    <col min="4927" max="5164" width="9" style="67"/>
    <col min="5165" max="5165" width="1.75" style="67" customWidth="1"/>
    <col min="5166" max="5166" width="2.5" style="67" customWidth="1"/>
    <col min="5167" max="5167" width="3.625" style="67" customWidth="1"/>
    <col min="5168" max="5168" width="2.75" style="67" customWidth="1"/>
    <col min="5169" max="5169" width="0.875" style="67" customWidth="1"/>
    <col min="5170" max="5170" width="1.25" style="67" customWidth="1"/>
    <col min="5171" max="5171" width="5.375" style="67" customWidth="1"/>
    <col min="5172" max="5172" width="6.5" style="67" customWidth="1"/>
    <col min="5173" max="5173" width="4.125" style="67" customWidth="1"/>
    <col min="5174" max="5174" width="7.875" style="67" customWidth="1"/>
    <col min="5175" max="5175" width="8.75" style="67" customWidth="1"/>
    <col min="5176" max="5179" width="6.25" style="67" customWidth="1"/>
    <col min="5180" max="5180" width="4.875" style="67" customWidth="1"/>
    <col min="5181" max="5181" width="2.5" style="67" customWidth="1"/>
    <col min="5182" max="5182" width="4.875" style="67" customWidth="1"/>
    <col min="5183" max="5420" width="9" style="67"/>
    <col min="5421" max="5421" width="1.75" style="67" customWidth="1"/>
    <col min="5422" max="5422" width="2.5" style="67" customWidth="1"/>
    <col min="5423" max="5423" width="3.625" style="67" customWidth="1"/>
    <col min="5424" max="5424" width="2.75" style="67" customWidth="1"/>
    <col min="5425" max="5425" width="0.875" style="67" customWidth="1"/>
    <col min="5426" max="5426" width="1.25" style="67" customWidth="1"/>
    <col min="5427" max="5427" width="5.375" style="67" customWidth="1"/>
    <col min="5428" max="5428" width="6.5" style="67" customWidth="1"/>
    <col min="5429" max="5429" width="4.125" style="67" customWidth="1"/>
    <col min="5430" max="5430" width="7.875" style="67" customWidth="1"/>
    <col min="5431" max="5431" width="8.75" style="67" customWidth="1"/>
    <col min="5432" max="5435" width="6.25" style="67" customWidth="1"/>
    <col min="5436" max="5436" width="4.875" style="67" customWidth="1"/>
    <col min="5437" max="5437" width="2.5" style="67" customWidth="1"/>
    <col min="5438" max="5438" width="4.875" style="67" customWidth="1"/>
    <col min="5439" max="5676" width="9" style="67"/>
    <col min="5677" max="5677" width="1.75" style="67" customWidth="1"/>
    <col min="5678" max="5678" width="2.5" style="67" customWidth="1"/>
    <col min="5679" max="5679" width="3.625" style="67" customWidth="1"/>
    <col min="5680" max="5680" width="2.75" style="67" customWidth="1"/>
    <col min="5681" max="5681" width="0.875" style="67" customWidth="1"/>
    <col min="5682" max="5682" width="1.25" style="67" customWidth="1"/>
    <col min="5683" max="5683" width="5.375" style="67" customWidth="1"/>
    <col min="5684" max="5684" width="6.5" style="67" customWidth="1"/>
    <col min="5685" max="5685" width="4.125" style="67" customWidth="1"/>
    <col min="5686" max="5686" width="7.875" style="67" customWidth="1"/>
    <col min="5687" max="5687" width="8.75" style="67" customWidth="1"/>
    <col min="5688" max="5691" width="6.25" style="67" customWidth="1"/>
    <col min="5692" max="5692" width="4.875" style="67" customWidth="1"/>
    <col min="5693" max="5693" width="2.5" style="67" customWidth="1"/>
    <col min="5694" max="5694" width="4.875" style="67" customWidth="1"/>
    <col min="5695" max="5932" width="9" style="67"/>
    <col min="5933" max="5933" width="1.75" style="67" customWidth="1"/>
    <col min="5934" max="5934" width="2.5" style="67" customWidth="1"/>
    <col min="5935" max="5935" width="3.625" style="67" customWidth="1"/>
    <col min="5936" max="5936" width="2.75" style="67" customWidth="1"/>
    <col min="5937" max="5937" width="0.875" style="67" customWidth="1"/>
    <col min="5938" max="5938" width="1.25" style="67" customWidth="1"/>
    <col min="5939" max="5939" width="5.375" style="67" customWidth="1"/>
    <col min="5940" max="5940" width="6.5" style="67" customWidth="1"/>
    <col min="5941" max="5941" width="4.125" style="67" customWidth="1"/>
    <col min="5942" max="5942" width="7.875" style="67" customWidth="1"/>
    <col min="5943" max="5943" width="8.75" style="67" customWidth="1"/>
    <col min="5944" max="5947" width="6.25" style="67" customWidth="1"/>
    <col min="5948" max="5948" width="4.875" style="67" customWidth="1"/>
    <col min="5949" max="5949" width="2.5" style="67" customWidth="1"/>
    <col min="5950" max="5950" width="4.875" style="67" customWidth="1"/>
    <col min="5951" max="6188" width="9" style="67"/>
    <col min="6189" max="6189" width="1.75" style="67" customWidth="1"/>
    <col min="6190" max="6190" width="2.5" style="67" customWidth="1"/>
    <col min="6191" max="6191" width="3.625" style="67" customWidth="1"/>
    <col min="6192" max="6192" width="2.75" style="67" customWidth="1"/>
    <col min="6193" max="6193" width="0.875" style="67" customWidth="1"/>
    <col min="6194" max="6194" width="1.25" style="67" customWidth="1"/>
    <col min="6195" max="6195" width="5.375" style="67" customWidth="1"/>
    <col min="6196" max="6196" width="6.5" style="67" customWidth="1"/>
    <col min="6197" max="6197" width="4.125" style="67" customWidth="1"/>
    <col min="6198" max="6198" width="7.875" style="67" customWidth="1"/>
    <col min="6199" max="6199" width="8.75" style="67" customWidth="1"/>
    <col min="6200" max="6203" width="6.25" style="67" customWidth="1"/>
    <col min="6204" max="6204" width="4.875" style="67" customWidth="1"/>
    <col min="6205" max="6205" width="2.5" style="67" customWidth="1"/>
    <col min="6206" max="6206" width="4.875" style="67" customWidth="1"/>
    <col min="6207" max="6444" width="9" style="67"/>
    <col min="6445" max="6445" width="1.75" style="67" customWidth="1"/>
    <col min="6446" max="6446" width="2.5" style="67" customWidth="1"/>
    <col min="6447" max="6447" width="3.625" style="67" customWidth="1"/>
    <col min="6448" max="6448" width="2.75" style="67" customWidth="1"/>
    <col min="6449" max="6449" width="0.875" style="67" customWidth="1"/>
    <col min="6450" max="6450" width="1.25" style="67" customWidth="1"/>
    <col min="6451" max="6451" width="5.375" style="67" customWidth="1"/>
    <col min="6452" max="6452" width="6.5" style="67" customWidth="1"/>
    <col min="6453" max="6453" width="4.125" style="67" customWidth="1"/>
    <col min="6454" max="6454" width="7.875" style="67" customWidth="1"/>
    <col min="6455" max="6455" width="8.75" style="67" customWidth="1"/>
    <col min="6456" max="6459" width="6.25" style="67" customWidth="1"/>
    <col min="6460" max="6460" width="4.875" style="67" customWidth="1"/>
    <col min="6461" max="6461" width="2.5" style="67" customWidth="1"/>
    <col min="6462" max="6462" width="4.875" style="67" customWidth="1"/>
    <col min="6463" max="6700" width="9" style="67"/>
    <col min="6701" max="6701" width="1.75" style="67" customWidth="1"/>
    <col min="6702" max="6702" width="2.5" style="67" customWidth="1"/>
    <col min="6703" max="6703" width="3.625" style="67" customWidth="1"/>
    <col min="6704" max="6704" width="2.75" style="67" customWidth="1"/>
    <col min="6705" max="6705" width="0.875" style="67" customWidth="1"/>
    <col min="6706" max="6706" width="1.25" style="67" customWidth="1"/>
    <col min="6707" max="6707" width="5.375" style="67" customWidth="1"/>
    <col min="6708" max="6708" width="6.5" style="67" customWidth="1"/>
    <col min="6709" max="6709" width="4.125" style="67" customWidth="1"/>
    <col min="6710" max="6710" width="7.875" style="67" customWidth="1"/>
    <col min="6711" max="6711" width="8.75" style="67" customWidth="1"/>
    <col min="6712" max="6715" width="6.25" style="67" customWidth="1"/>
    <col min="6716" max="6716" width="4.875" style="67" customWidth="1"/>
    <col min="6717" max="6717" width="2.5" style="67" customWidth="1"/>
    <col min="6718" max="6718" width="4.875" style="67" customWidth="1"/>
    <col min="6719" max="6956" width="9" style="67"/>
    <col min="6957" max="6957" width="1.75" style="67" customWidth="1"/>
    <col min="6958" max="6958" width="2.5" style="67" customWidth="1"/>
    <col min="6959" max="6959" width="3.625" style="67" customWidth="1"/>
    <col min="6960" max="6960" width="2.75" style="67" customWidth="1"/>
    <col min="6961" max="6961" width="0.875" style="67" customWidth="1"/>
    <col min="6962" max="6962" width="1.25" style="67" customWidth="1"/>
    <col min="6963" max="6963" width="5.375" style="67" customWidth="1"/>
    <col min="6964" max="6964" width="6.5" style="67" customWidth="1"/>
    <col min="6965" max="6965" width="4.125" style="67" customWidth="1"/>
    <col min="6966" max="6966" width="7.875" style="67" customWidth="1"/>
    <col min="6967" max="6967" width="8.75" style="67" customWidth="1"/>
    <col min="6968" max="6971" width="6.25" style="67" customWidth="1"/>
    <col min="6972" max="6972" width="4.875" style="67" customWidth="1"/>
    <col min="6973" max="6973" width="2.5" style="67" customWidth="1"/>
    <col min="6974" max="6974" width="4.875" style="67" customWidth="1"/>
    <col min="6975" max="7212" width="9" style="67"/>
    <col min="7213" max="7213" width="1.75" style="67" customWidth="1"/>
    <col min="7214" max="7214" width="2.5" style="67" customWidth="1"/>
    <col min="7215" max="7215" width="3.625" style="67" customWidth="1"/>
    <col min="7216" max="7216" width="2.75" style="67" customWidth="1"/>
    <col min="7217" max="7217" width="0.875" style="67" customWidth="1"/>
    <col min="7218" max="7218" width="1.25" style="67" customWidth="1"/>
    <col min="7219" max="7219" width="5.375" style="67" customWidth="1"/>
    <col min="7220" max="7220" width="6.5" style="67" customWidth="1"/>
    <col min="7221" max="7221" width="4.125" style="67" customWidth="1"/>
    <col min="7222" max="7222" width="7.875" style="67" customWidth="1"/>
    <col min="7223" max="7223" width="8.75" style="67" customWidth="1"/>
    <col min="7224" max="7227" width="6.25" style="67" customWidth="1"/>
    <col min="7228" max="7228" width="4.875" style="67" customWidth="1"/>
    <col min="7229" max="7229" width="2.5" style="67" customWidth="1"/>
    <col min="7230" max="7230" width="4.875" style="67" customWidth="1"/>
    <col min="7231" max="7468" width="9" style="67"/>
    <col min="7469" max="7469" width="1.75" style="67" customWidth="1"/>
    <col min="7470" max="7470" width="2.5" style="67" customWidth="1"/>
    <col min="7471" max="7471" width="3.625" style="67" customWidth="1"/>
    <col min="7472" max="7472" width="2.75" style="67" customWidth="1"/>
    <col min="7473" max="7473" width="0.875" style="67" customWidth="1"/>
    <col min="7474" max="7474" width="1.25" style="67" customWidth="1"/>
    <col min="7475" max="7475" width="5.375" style="67" customWidth="1"/>
    <col min="7476" max="7476" width="6.5" style="67" customWidth="1"/>
    <col min="7477" max="7477" width="4.125" style="67" customWidth="1"/>
    <col min="7478" max="7478" width="7.875" style="67" customWidth="1"/>
    <col min="7479" max="7479" width="8.75" style="67" customWidth="1"/>
    <col min="7480" max="7483" width="6.25" style="67" customWidth="1"/>
    <col min="7484" max="7484" width="4.875" style="67" customWidth="1"/>
    <col min="7485" max="7485" width="2.5" style="67" customWidth="1"/>
    <col min="7486" max="7486" width="4.875" style="67" customWidth="1"/>
    <col min="7487" max="7724" width="9" style="67"/>
    <col min="7725" max="7725" width="1.75" style="67" customWidth="1"/>
    <col min="7726" max="7726" width="2.5" style="67" customWidth="1"/>
    <col min="7727" max="7727" width="3.625" style="67" customWidth="1"/>
    <col min="7728" max="7728" width="2.75" style="67" customWidth="1"/>
    <col min="7729" max="7729" width="0.875" style="67" customWidth="1"/>
    <col min="7730" max="7730" width="1.25" style="67" customWidth="1"/>
    <col min="7731" max="7731" width="5.375" style="67" customWidth="1"/>
    <col min="7732" max="7732" width="6.5" style="67" customWidth="1"/>
    <col min="7733" max="7733" width="4.125" style="67" customWidth="1"/>
    <col min="7734" max="7734" width="7.875" style="67" customWidth="1"/>
    <col min="7735" max="7735" width="8.75" style="67" customWidth="1"/>
    <col min="7736" max="7739" width="6.25" style="67" customWidth="1"/>
    <col min="7740" max="7740" width="4.875" style="67" customWidth="1"/>
    <col min="7741" max="7741" width="2.5" style="67" customWidth="1"/>
    <col min="7742" max="7742" width="4.875" style="67" customWidth="1"/>
    <col min="7743" max="7980" width="9" style="67"/>
    <col min="7981" max="7981" width="1.75" style="67" customWidth="1"/>
    <col min="7982" max="7982" width="2.5" style="67" customWidth="1"/>
    <col min="7983" max="7983" width="3.625" style="67" customWidth="1"/>
    <col min="7984" max="7984" width="2.75" style="67" customWidth="1"/>
    <col min="7985" max="7985" width="0.875" style="67" customWidth="1"/>
    <col min="7986" max="7986" width="1.25" style="67" customWidth="1"/>
    <col min="7987" max="7987" width="5.375" style="67" customWidth="1"/>
    <col min="7988" max="7988" width="6.5" style="67" customWidth="1"/>
    <col min="7989" max="7989" width="4.125" style="67" customWidth="1"/>
    <col min="7990" max="7990" width="7.875" style="67" customWidth="1"/>
    <col min="7991" max="7991" width="8.75" style="67" customWidth="1"/>
    <col min="7992" max="7995" width="6.25" style="67" customWidth="1"/>
    <col min="7996" max="7996" width="4.875" style="67" customWidth="1"/>
    <col min="7997" max="7997" width="2.5" style="67" customWidth="1"/>
    <col min="7998" max="7998" width="4.875" style="67" customWidth="1"/>
    <col min="7999" max="8236" width="9" style="67"/>
    <col min="8237" max="8237" width="1.75" style="67" customWidth="1"/>
    <col min="8238" max="8238" width="2.5" style="67" customWidth="1"/>
    <col min="8239" max="8239" width="3.625" style="67" customWidth="1"/>
    <col min="8240" max="8240" width="2.75" style="67" customWidth="1"/>
    <col min="8241" max="8241" width="0.875" style="67" customWidth="1"/>
    <col min="8242" max="8242" width="1.25" style="67" customWidth="1"/>
    <col min="8243" max="8243" width="5.375" style="67" customWidth="1"/>
    <col min="8244" max="8244" width="6.5" style="67" customWidth="1"/>
    <col min="8245" max="8245" width="4.125" style="67" customWidth="1"/>
    <col min="8246" max="8246" width="7.875" style="67" customWidth="1"/>
    <col min="8247" max="8247" width="8.75" style="67" customWidth="1"/>
    <col min="8248" max="8251" width="6.25" style="67" customWidth="1"/>
    <col min="8252" max="8252" width="4.875" style="67" customWidth="1"/>
    <col min="8253" max="8253" width="2.5" style="67" customWidth="1"/>
    <col min="8254" max="8254" width="4.875" style="67" customWidth="1"/>
    <col min="8255" max="8492" width="9" style="67"/>
    <col min="8493" max="8493" width="1.75" style="67" customWidth="1"/>
    <col min="8494" max="8494" width="2.5" style="67" customWidth="1"/>
    <col min="8495" max="8495" width="3.625" style="67" customWidth="1"/>
    <col min="8496" max="8496" width="2.75" style="67" customWidth="1"/>
    <col min="8497" max="8497" width="0.875" style="67" customWidth="1"/>
    <col min="8498" max="8498" width="1.25" style="67" customWidth="1"/>
    <col min="8499" max="8499" width="5.375" style="67" customWidth="1"/>
    <col min="8500" max="8500" width="6.5" style="67" customWidth="1"/>
    <col min="8501" max="8501" width="4.125" style="67" customWidth="1"/>
    <col min="8502" max="8502" width="7.875" style="67" customWidth="1"/>
    <col min="8503" max="8503" width="8.75" style="67" customWidth="1"/>
    <col min="8504" max="8507" width="6.25" style="67" customWidth="1"/>
    <col min="8508" max="8508" width="4.875" style="67" customWidth="1"/>
    <col min="8509" max="8509" width="2.5" style="67" customWidth="1"/>
    <col min="8510" max="8510" width="4.875" style="67" customWidth="1"/>
    <col min="8511" max="8748" width="9" style="67"/>
    <col min="8749" max="8749" width="1.75" style="67" customWidth="1"/>
    <col min="8750" max="8750" width="2.5" style="67" customWidth="1"/>
    <col min="8751" max="8751" width="3.625" style="67" customWidth="1"/>
    <col min="8752" max="8752" width="2.75" style="67" customWidth="1"/>
    <col min="8753" max="8753" width="0.875" style="67" customWidth="1"/>
    <col min="8754" max="8754" width="1.25" style="67" customWidth="1"/>
    <col min="8755" max="8755" width="5.375" style="67" customWidth="1"/>
    <col min="8756" max="8756" width="6.5" style="67" customWidth="1"/>
    <col min="8757" max="8757" width="4.125" style="67" customWidth="1"/>
    <col min="8758" max="8758" width="7.875" style="67" customWidth="1"/>
    <col min="8759" max="8759" width="8.75" style="67" customWidth="1"/>
    <col min="8760" max="8763" width="6.25" style="67" customWidth="1"/>
    <col min="8764" max="8764" width="4.875" style="67" customWidth="1"/>
    <col min="8765" max="8765" width="2.5" style="67" customWidth="1"/>
    <col min="8766" max="8766" width="4.875" style="67" customWidth="1"/>
    <col min="8767" max="9004" width="9" style="67"/>
    <col min="9005" max="9005" width="1.75" style="67" customWidth="1"/>
    <col min="9006" max="9006" width="2.5" style="67" customWidth="1"/>
    <col min="9007" max="9007" width="3.625" style="67" customWidth="1"/>
    <col min="9008" max="9008" width="2.75" style="67" customWidth="1"/>
    <col min="9009" max="9009" width="0.875" style="67" customWidth="1"/>
    <col min="9010" max="9010" width="1.25" style="67" customWidth="1"/>
    <col min="9011" max="9011" width="5.375" style="67" customWidth="1"/>
    <col min="9012" max="9012" width="6.5" style="67" customWidth="1"/>
    <col min="9013" max="9013" width="4.125" style="67" customWidth="1"/>
    <col min="9014" max="9014" width="7.875" style="67" customWidth="1"/>
    <col min="9015" max="9015" width="8.75" style="67" customWidth="1"/>
    <col min="9016" max="9019" width="6.25" style="67" customWidth="1"/>
    <col min="9020" max="9020" width="4.875" style="67" customWidth="1"/>
    <col min="9021" max="9021" width="2.5" style="67" customWidth="1"/>
    <col min="9022" max="9022" width="4.875" style="67" customWidth="1"/>
    <col min="9023" max="9260" width="9" style="67"/>
    <col min="9261" max="9261" width="1.75" style="67" customWidth="1"/>
    <col min="9262" max="9262" width="2.5" style="67" customWidth="1"/>
    <col min="9263" max="9263" width="3.625" style="67" customWidth="1"/>
    <col min="9264" max="9264" width="2.75" style="67" customWidth="1"/>
    <col min="9265" max="9265" width="0.875" style="67" customWidth="1"/>
    <col min="9266" max="9266" width="1.25" style="67" customWidth="1"/>
    <col min="9267" max="9267" width="5.375" style="67" customWidth="1"/>
    <col min="9268" max="9268" width="6.5" style="67" customWidth="1"/>
    <col min="9269" max="9269" width="4.125" style="67" customWidth="1"/>
    <col min="9270" max="9270" width="7.875" style="67" customWidth="1"/>
    <col min="9271" max="9271" width="8.75" style="67" customWidth="1"/>
    <col min="9272" max="9275" width="6.25" style="67" customWidth="1"/>
    <col min="9276" max="9276" width="4.875" style="67" customWidth="1"/>
    <col min="9277" max="9277" width="2.5" style="67" customWidth="1"/>
    <col min="9278" max="9278" width="4.875" style="67" customWidth="1"/>
    <col min="9279" max="9516" width="9" style="67"/>
    <col min="9517" max="9517" width="1.75" style="67" customWidth="1"/>
    <col min="9518" max="9518" width="2.5" style="67" customWidth="1"/>
    <col min="9519" max="9519" width="3.625" style="67" customWidth="1"/>
    <col min="9520" max="9520" width="2.75" style="67" customWidth="1"/>
    <col min="9521" max="9521" width="0.875" style="67" customWidth="1"/>
    <col min="9522" max="9522" width="1.25" style="67" customWidth="1"/>
    <col min="9523" max="9523" width="5.375" style="67" customWidth="1"/>
    <col min="9524" max="9524" width="6.5" style="67" customWidth="1"/>
    <col min="9525" max="9525" width="4.125" style="67" customWidth="1"/>
    <col min="9526" max="9526" width="7.875" style="67" customWidth="1"/>
    <col min="9527" max="9527" width="8.75" style="67" customWidth="1"/>
    <col min="9528" max="9531" width="6.25" style="67" customWidth="1"/>
    <col min="9532" max="9532" width="4.875" style="67" customWidth="1"/>
    <col min="9533" max="9533" width="2.5" style="67" customWidth="1"/>
    <col min="9534" max="9534" width="4.875" style="67" customWidth="1"/>
    <col min="9535" max="9772" width="9" style="67"/>
    <col min="9773" max="9773" width="1.75" style="67" customWidth="1"/>
    <col min="9774" max="9774" width="2.5" style="67" customWidth="1"/>
    <col min="9775" max="9775" width="3.625" style="67" customWidth="1"/>
    <col min="9776" max="9776" width="2.75" style="67" customWidth="1"/>
    <col min="9777" max="9777" width="0.875" style="67" customWidth="1"/>
    <col min="9778" max="9778" width="1.25" style="67" customWidth="1"/>
    <col min="9779" max="9779" width="5.375" style="67" customWidth="1"/>
    <col min="9780" max="9780" width="6.5" style="67" customWidth="1"/>
    <col min="9781" max="9781" width="4.125" style="67" customWidth="1"/>
    <col min="9782" max="9782" width="7.875" style="67" customWidth="1"/>
    <col min="9783" max="9783" width="8.75" style="67" customWidth="1"/>
    <col min="9784" max="9787" width="6.25" style="67" customWidth="1"/>
    <col min="9788" max="9788" width="4.875" style="67" customWidth="1"/>
    <col min="9789" max="9789" width="2.5" style="67" customWidth="1"/>
    <col min="9790" max="9790" width="4.875" style="67" customWidth="1"/>
    <col min="9791" max="10028" width="9" style="67"/>
    <col min="10029" max="10029" width="1.75" style="67" customWidth="1"/>
    <col min="10030" max="10030" width="2.5" style="67" customWidth="1"/>
    <col min="10031" max="10031" width="3.625" style="67" customWidth="1"/>
    <col min="10032" max="10032" width="2.75" style="67" customWidth="1"/>
    <col min="10033" max="10033" width="0.875" style="67" customWidth="1"/>
    <col min="10034" max="10034" width="1.25" style="67" customWidth="1"/>
    <col min="10035" max="10035" width="5.375" style="67" customWidth="1"/>
    <col min="10036" max="10036" width="6.5" style="67" customWidth="1"/>
    <col min="10037" max="10037" width="4.125" style="67" customWidth="1"/>
    <col min="10038" max="10038" width="7.875" style="67" customWidth="1"/>
    <col min="10039" max="10039" width="8.75" style="67" customWidth="1"/>
    <col min="10040" max="10043" width="6.25" style="67" customWidth="1"/>
    <col min="10044" max="10044" width="4.875" style="67" customWidth="1"/>
    <col min="10045" max="10045" width="2.5" style="67" customWidth="1"/>
    <col min="10046" max="10046" width="4.875" style="67" customWidth="1"/>
    <col min="10047" max="10284" width="9" style="67"/>
    <col min="10285" max="10285" width="1.75" style="67" customWidth="1"/>
    <col min="10286" max="10286" width="2.5" style="67" customWidth="1"/>
    <col min="10287" max="10287" width="3.625" style="67" customWidth="1"/>
    <col min="10288" max="10288" width="2.75" style="67" customWidth="1"/>
    <col min="10289" max="10289" width="0.875" style="67" customWidth="1"/>
    <col min="10290" max="10290" width="1.25" style="67" customWidth="1"/>
    <col min="10291" max="10291" width="5.375" style="67" customWidth="1"/>
    <col min="10292" max="10292" width="6.5" style="67" customWidth="1"/>
    <col min="10293" max="10293" width="4.125" style="67" customWidth="1"/>
    <col min="10294" max="10294" width="7.875" style="67" customWidth="1"/>
    <col min="10295" max="10295" width="8.75" style="67" customWidth="1"/>
    <col min="10296" max="10299" width="6.25" style="67" customWidth="1"/>
    <col min="10300" max="10300" width="4.875" style="67" customWidth="1"/>
    <col min="10301" max="10301" width="2.5" style="67" customWidth="1"/>
    <col min="10302" max="10302" width="4.875" style="67" customWidth="1"/>
    <col min="10303" max="10540" width="9" style="67"/>
    <col min="10541" max="10541" width="1.75" style="67" customWidth="1"/>
    <col min="10542" max="10542" width="2.5" style="67" customWidth="1"/>
    <col min="10543" max="10543" width="3.625" style="67" customWidth="1"/>
    <col min="10544" max="10544" width="2.75" style="67" customWidth="1"/>
    <col min="10545" max="10545" width="0.875" style="67" customWidth="1"/>
    <col min="10546" max="10546" width="1.25" style="67" customWidth="1"/>
    <col min="10547" max="10547" width="5.375" style="67" customWidth="1"/>
    <col min="10548" max="10548" width="6.5" style="67" customWidth="1"/>
    <col min="10549" max="10549" width="4.125" style="67" customWidth="1"/>
    <col min="10550" max="10550" width="7.875" style="67" customWidth="1"/>
    <col min="10551" max="10551" width="8.75" style="67" customWidth="1"/>
    <col min="10552" max="10555" width="6.25" style="67" customWidth="1"/>
    <col min="10556" max="10556" width="4.875" style="67" customWidth="1"/>
    <col min="10557" max="10557" width="2.5" style="67" customWidth="1"/>
    <col min="10558" max="10558" width="4.875" style="67" customWidth="1"/>
    <col min="10559" max="10796" width="9" style="67"/>
    <col min="10797" max="10797" width="1.75" style="67" customWidth="1"/>
    <col min="10798" max="10798" width="2.5" style="67" customWidth="1"/>
    <col min="10799" max="10799" width="3.625" style="67" customWidth="1"/>
    <col min="10800" max="10800" width="2.75" style="67" customWidth="1"/>
    <col min="10801" max="10801" width="0.875" style="67" customWidth="1"/>
    <col min="10802" max="10802" width="1.25" style="67" customWidth="1"/>
    <col min="10803" max="10803" width="5.375" style="67" customWidth="1"/>
    <col min="10804" max="10804" width="6.5" style="67" customWidth="1"/>
    <col min="10805" max="10805" width="4.125" style="67" customWidth="1"/>
    <col min="10806" max="10806" width="7.875" style="67" customWidth="1"/>
    <col min="10807" max="10807" width="8.75" style="67" customWidth="1"/>
    <col min="10808" max="10811" width="6.25" style="67" customWidth="1"/>
    <col min="10812" max="10812" width="4.875" style="67" customWidth="1"/>
    <col min="10813" max="10813" width="2.5" style="67" customWidth="1"/>
    <col min="10814" max="10814" width="4.875" style="67" customWidth="1"/>
    <col min="10815" max="11052" width="9" style="67"/>
    <col min="11053" max="11053" width="1.75" style="67" customWidth="1"/>
    <col min="11054" max="11054" width="2.5" style="67" customWidth="1"/>
    <col min="11055" max="11055" width="3.625" style="67" customWidth="1"/>
    <col min="11056" max="11056" width="2.75" style="67" customWidth="1"/>
    <col min="11057" max="11057" width="0.875" style="67" customWidth="1"/>
    <col min="11058" max="11058" width="1.25" style="67" customWidth="1"/>
    <col min="11059" max="11059" width="5.375" style="67" customWidth="1"/>
    <col min="11060" max="11060" width="6.5" style="67" customWidth="1"/>
    <col min="11061" max="11061" width="4.125" style="67" customWidth="1"/>
    <col min="11062" max="11062" width="7.875" style="67" customWidth="1"/>
    <col min="11063" max="11063" width="8.75" style="67" customWidth="1"/>
    <col min="11064" max="11067" width="6.25" style="67" customWidth="1"/>
    <col min="11068" max="11068" width="4.875" style="67" customWidth="1"/>
    <col min="11069" max="11069" width="2.5" style="67" customWidth="1"/>
    <col min="11070" max="11070" width="4.875" style="67" customWidth="1"/>
    <col min="11071" max="11308" width="9" style="67"/>
    <col min="11309" max="11309" width="1.75" style="67" customWidth="1"/>
    <col min="11310" max="11310" width="2.5" style="67" customWidth="1"/>
    <col min="11311" max="11311" width="3.625" style="67" customWidth="1"/>
    <col min="11312" max="11312" width="2.75" style="67" customWidth="1"/>
    <col min="11313" max="11313" width="0.875" style="67" customWidth="1"/>
    <col min="11314" max="11314" width="1.25" style="67" customWidth="1"/>
    <col min="11315" max="11315" width="5.375" style="67" customWidth="1"/>
    <col min="11316" max="11316" width="6.5" style="67" customWidth="1"/>
    <col min="11317" max="11317" width="4.125" style="67" customWidth="1"/>
    <col min="11318" max="11318" width="7.875" style="67" customWidth="1"/>
    <col min="11319" max="11319" width="8.75" style="67" customWidth="1"/>
    <col min="11320" max="11323" width="6.25" style="67" customWidth="1"/>
    <col min="11324" max="11324" width="4.875" style="67" customWidth="1"/>
    <col min="11325" max="11325" width="2.5" style="67" customWidth="1"/>
    <col min="11326" max="11326" width="4.875" style="67" customWidth="1"/>
    <col min="11327" max="11564" width="9" style="67"/>
    <col min="11565" max="11565" width="1.75" style="67" customWidth="1"/>
    <col min="11566" max="11566" width="2.5" style="67" customWidth="1"/>
    <col min="11567" max="11567" width="3.625" style="67" customWidth="1"/>
    <col min="11568" max="11568" width="2.75" style="67" customWidth="1"/>
    <col min="11569" max="11569" width="0.875" style="67" customWidth="1"/>
    <col min="11570" max="11570" width="1.25" style="67" customWidth="1"/>
    <col min="11571" max="11571" width="5.375" style="67" customWidth="1"/>
    <col min="11572" max="11572" width="6.5" style="67" customWidth="1"/>
    <col min="11573" max="11573" width="4.125" style="67" customWidth="1"/>
    <col min="11574" max="11574" width="7.875" style="67" customWidth="1"/>
    <col min="11575" max="11575" width="8.75" style="67" customWidth="1"/>
    <col min="11576" max="11579" width="6.25" style="67" customWidth="1"/>
    <col min="11580" max="11580" width="4.875" style="67" customWidth="1"/>
    <col min="11581" max="11581" width="2.5" style="67" customWidth="1"/>
    <col min="11582" max="11582" width="4.875" style="67" customWidth="1"/>
    <col min="11583" max="11820" width="9" style="67"/>
    <col min="11821" max="11821" width="1.75" style="67" customWidth="1"/>
    <col min="11822" max="11822" width="2.5" style="67" customWidth="1"/>
    <col min="11823" max="11823" width="3.625" style="67" customWidth="1"/>
    <col min="11824" max="11824" width="2.75" style="67" customWidth="1"/>
    <col min="11825" max="11825" width="0.875" style="67" customWidth="1"/>
    <col min="11826" max="11826" width="1.25" style="67" customWidth="1"/>
    <col min="11827" max="11827" width="5.375" style="67" customWidth="1"/>
    <col min="11828" max="11828" width="6.5" style="67" customWidth="1"/>
    <col min="11829" max="11829" width="4.125" style="67" customWidth="1"/>
    <col min="11830" max="11830" width="7.875" style="67" customWidth="1"/>
    <col min="11831" max="11831" width="8.75" style="67" customWidth="1"/>
    <col min="11832" max="11835" width="6.25" style="67" customWidth="1"/>
    <col min="11836" max="11836" width="4.875" style="67" customWidth="1"/>
    <col min="11837" max="11837" width="2.5" style="67" customWidth="1"/>
    <col min="11838" max="11838" width="4.875" style="67" customWidth="1"/>
    <col min="11839" max="12076" width="9" style="67"/>
    <col min="12077" max="12077" width="1.75" style="67" customWidth="1"/>
    <col min="12078" max="12078" width="2.5" style="67" customWidth="1"/>
    <col min="12079" max="12079" width="3.625" style="67" customWidth="1"/>
    <col min="12080" max="12080" width="2.75" style="67" customWidth="1"/>
    <col min="12081" max="12081" width="0.875" style="67" customWidth="1"/>
    <col min="12082" max="12082" width="1.25" style="67" customWidth="1"/>
    <col min="12083" max="12083" width="5.375" style="67" customWidth="1"/>
    <col min="12084" max="12084" width="6.5" style="67" customWidth="1"/>
    <col min="12085" max="12085" width="4.125" style="67" customWidth="1"/>
    <col min="12086" max="12086" width="7.875" style="67" customWidth="1"/>
    <col min="12087" max="12087" width="8.75" style="67" customWidth="1"/>
    <col min="12088" max="12091" width="6.25" style="67" customWidth="1"/>
    <col min="12092" max="12092" width="4.875" style="67" customWidth="1"/>
    <col min="12093" max="12093" width="2.5" style="67" customWidth="1"/>
    <col min="12094" max="12094" width="4.875" style="67" customWidth="1"/>
    <col min="12095" max="12332" width="9" style="67"/>
    <col min="12333" max="12333" width="1.75" style="67" customWidth="1"/>
    <col min="12334" max="12334" width="2.5" style="67" customWidth="1"/>
    <col min="12335" max="12335" width="3.625" style="67" customWidth="1"/>
    <col min="12336" max="12336" width="2.75" style="67" customWidth="1"/>
    <col min="12337" max="12337" width="0.875" style="67" customWidth="1"/>
    <col min="12338" max="12338" width="1.25" style="67" customWidth="1"/>
    <col min="12339" max="12339" width="5.375" style="67" customWidth="1"/>
    <col min="12340" max="12340" width="6.5" style="67" customWidth="1"/>
    <col min="12341" max="12341" width="4.125" style="67" customWidth="1"/>
    <col min="12342" max="12342" width="7.875" style="67" customWidth="1"/>
    <col min="12343" max="12343" width="8.75" style="67" customWidth="1"/>
    <col min="12344" max="12347" width="6.25" style="67" customWidth="1"/>
    <col min="12348" max="12348" width="4.875" style="67" customWidth="1"/>
    <col min="12349" max="12349" width="2.5" style="67" customWidth="1"/>
    <col min="12350" max="12350" width="4.875" style="67" customWidth="1"/>
    <col min="12351" max="12588" width="9" style="67"/>
    <col min="12589" max="12589" width="1.75" style="67" customWidth="1"/>
    <col min="12590" max="12590" width="2.5" style="67" customWidth="1"/>
    <col min="12591" max="12591" width="3.625" style="67" customWidth="1"/>
    <col min="12592" max="12592" width="2.75" style="67" customWidth="1"/>
    <col min="12593" max="12593" width="0.875" style="67" customWidth="1"/>
    <col min="12594" max="12594" width="1.25" style="67" customWidth="1"/>
    <col min="12595" max="12595" width="5.375" style="67" customWidth="1"/>
    <col min="12596" max="12596" width="6.5" style="67" customWidth="1"/>
    <col min="12597" max="12597" width="4.125" style="67" customWidth="1"/>
    <col min="12598" max="12598" width="7.875" style="67" customWidth="1"/>
    <col min="12599" max="12599" width="8.75" style="67" customWidth="1"/>
    <col min="12600" max="12603" width="6.25" style="67" customWidth="1"/>
    <col min="12604" max="12604" width="4.875" style="67" customWidth="1"/>
    <col min="12605" max="12605" width="2.5" style="67" customWidth="1"/>
    <col min="12606" max="12606" width="4.875" style="67" customWidth="1"/>
    <col min="12607" max="12844" width="9" style="67"/>
    <col min="12845" max="12845" width="1.75" style="67" customWidth="1"/>
    <col min="12846" max="12846" width="2.5" style="67" customWidth="1"/>
    <col min="12847" max="12847" width="3.625" style="67" customWidth="1"/>
    <col min="12848" max="12848" width="2.75" style="67" customWidth="1"/>
    <col min="12849" max="12849" width="0.875" style="67" customWidth="1"/>
    <col min="12850" max="12850" width="1.25" style="67" customWidth="1"/>
    <col min="12851" max="12851" width="5.375" style="67" customWidth="1"/>
    <col min="12852" max="12852" width="6.5" style="67" customWidth="1"/>
    <col min="12853" max="12853" width="4.125" style="67" customWidth="1"/>
    <col min="12854" max="12854" width="7.875" style="67" customWidth="1"/>
    <col min="12855" max="12855" width="8.75" style="67" customWidth="1"/>
    <col min="12856" max="12859" width="6.25" style="67" customWidth="1"/>
    <col min="12860" max="12860" width="4.875" style="67" customWidth="1"/>
    <col min="12861" max="12861" width="2.5" style="67" customWidth="1"/>
    <col min="12862" max="12862" width="4.875" style="67" customWidth="1"/>
    <col min="12863" max="13100" width="9" style="67"/>
    <col min="13101" max="13101" width="1.75" style="67" customWidth="1"/>
    <col min="13102" max="13102" width="2.5" style="67" customWidth="1"/>
    <col min="13103" max="13103" width="3.625" style="67" customWidth="1"/>
    <col min="13104" max="13104" width="2.75" style="67" customWidth="1"/>
    <col min="13105" max="13105" width="0.875" style="67" customWidth="1"/>
    <col min="13106" max="13106" width="1.25" style="67" customWidth="1"/>
    <col min="13107" max="13107" width="5.375" style="67" customWidth="1"/>
    <col min="13108" max="13108" width="6.5" style="67" customWidth="1"/>
    <col min="13109" max="13109" width="4.125" style="67" customWidth="1"/>
    <col min="13110" max="13110" width="7.875" style="67" customWidth="1"/>
    <col min="13111" max="13111" width="8.75" style="67" customWidth="1"/>
    <col min="13112" max="13115" width="6.25" style="67" customWidth="1"/>
    <col min="13116" max="13116" width="4.875" style="67" customWidth="1"/>
    <col min="13117" max="13117" width="2.5" style="67" customWidth="1"/>
    <col min="13118" max="13118" width="4.875" style="67" customWidth="1"/>
    <col min="13119" max="13356" width="9" style="67"/>
    <col min="13357" max="13357" width="1.75" style="67" customWidth="1"/>
    <col min="13358" max="13358" width="2.5" style="67" customWidth="1"/>
    <col min="13359" max="13359" width="3.625" style="67" customWidth="1"/>
    <col min="13360" max="13360" width="2.75" style="67" customWidth="1"/>
    <col min="13361" max="13361" width="0.875" style="67" customWidth="1"/>
    <col min="13362" max="13362" width="1.25" style="67" customWidth="1"/>
    <col min="13363" max="13363" width="5.375" style="67" customWidth="1"/>
    <col min="13364" max="13364" width="6.5" style="67" customWidth="1"/>
    <col min="13365" max="13365" width="4.125" style="67" customWidth="1"/>
    <col min="13366" max="13366" width="7.875" style="67" customWidth="1"/>
    <col min="13367" max="13367" width="8.75" style="67" customWidth="1"/>
    <col min="13368" max="13371" width="6.25" style="67" customWidth="1"/>
    <col min="13372" max="13372" width="4.875" style="67" customWidth="1"/>
    <col min="13373" max="13373" width="2.5" style="67" customWidth="1"/>
    <col min="13374" max="13374" width="4.875" style="67" customWidth="1"/>
    <col min="13375" max="13612" width="9" style="67"/>
    <col min="13613" max="13613" width="1.75" style="67" customWidth="1"/>
    <col min="13614" max="13614" width="2.5" style="67" customWidth="1"/>
    <col min="13615" max="13615" width="3.625" style="67" customWidth="1"/>
    <col min="13616" max="13616" width="2.75" style="67" customWidth="1"/>
    <col min="13617" max="13617" width="0.875" style="67" customWidth="1"/>
    <col min="13618" max="13618" width="1.25" style="67" customWidth="1"/>
    <col min="13619" max="13619" width="5.375" style="67" customWidth="1"/>
    <col min="13620" max="13620" width="6.5" style="67" customWidth="1"/>
    <col min="13621" max="13621" width="4.125" style="67" customWidth="1"/>
    <col min="13622" max="13622" width="7.875" style="67" customWidth="1"/>
    <col min="13623" max="13623" width="8.75" style="67" customWidth="1"/>
    <col min="13624" max="13627" width="6.25" style="67" customWidth="1"/>
    <col min="13628" max="13628" width="4.875" style="67" customWidth="1"/>
    <col min="13629" max="13629" width="2.5" style="67" customWidth="1"/>
    <col min="13630" max="13630" width="4.875" style="67" customWidth="1"/>
    <col min="13631" max="13868" width="9" style="67"/>
    <col min="13869" max="13869" width="1.75" style="67" customWidth="1"/>
    <col min="13870" max="13870" width="2.5" style="67" customWidth="1"/>
    <col min="13871" max="13871" width="3.625" style="67" customWidth="1"/>
    <col min="13872" max="13872" width="2.75" style="67" customWidth="1"/>
    <col min="13873" max="13873" width="0.875" style="67" customWidth="1"/>
    <col min="13874" max="13874" width="1.25" style="67" customWidth="1"/>
    <col min="13875" max="13875" width="5.375" style="67" customWidth="1"/>
    <col min="13876" max="13876" width="6.5" style="67" customWidth="1"/>
    <col min="13877" max="13877" width="4.125" style="67" customWidth="1"/>
    <col min="13878" max="13878" width="7.875" style="67" customWidth="1"/>
    <col min="13879" max="13879" width="8.75" style="67" customWidth="1"/>
    <col min="13880" max="13883" width="6.25" style="67" customWidth="1"/>
    <col min="13884" max="13884" width="4.875" style="67" customWidth="1"/>
    <col min="13885" max="13885" width="2.5" style="67" customWidth="1"/>
    <col min="13886" max="13886" width="4.875" style="67" customWidth="1"/>
    <col min="13887" max="14124" width="9" style="67"/>
    <col min="14125" max="14125" width="1.75" style="67" customWidth="1"/>
    <col min="14126" max="14126" width="2.5" style="67" customWidth="1"/>
    <col min="14127" max="14127" width="3.625" style="67" customWidth="1"/>
    <col min="14128" max="14128" width="2.75" style="67" customWidth="1"/>
    <col min="14129" max="14129" width="0.875" style="67" customWidth="1"/>
    <col min="14130" max="14130" width="1.25" style="67" customWidth="1"/>
    <col min="14131" max="14131" width="5.375" style="67" customWidth="1"/>
    <col min="14132" max="14132" width="6.5" style="67" customWidth="1"/>
    <col min="14133" max="14133" width="4.125" style="67" customWidth="1"/>
    <col min="14134" max="14134" width="7.875" style="67" customWidth="1"/>
    <col min="14135" max="14135" width="8.75" style="67" customWidth="1"/>
    <col min="14136" max="14139" width="6.25" style="67" customWidth="1"/>
    <col min="14140" max="14140" width="4.875" style="67" customWidth="1"/>
    <col min="14141" max="14141" width="2.5" style="67" customWidth="1"/>
    <col min="14142" max="14142" width="4.875" style="67" customWidth="1"/>
    <col min="14143" max="14380" width="9" style="67"/>
    <col min="14381" max="14381" width="1.75" style="67" customWidth="1"/>
    <col min="14382" max="14382" width="2.5" style="67" customWidth="1"/>
    <col min="14383" max="14383" width="3.625" style="67" customWidth="1"/>
    <col min="14384" max="14384" width="2.75" style="67" customWidth="1"/>
    <col min="14385" max="14385" width="0.875" style="67" customWidth="1"/>
    <col min="14386" max="14386" width="1.25" style="67" customWidth="1"/>
    <col min="14387" max="14387" width="5.375" style="67" customWidth="1"/>
    <col min="14388" max="14388" width="6.5" style="67" customWidth="1"/>
    <col min="14389" max="14389" width="4.125" style="67" customWidth="1"/>
    <col min="14390" max="14390" width="7.875" style="67" customWidth="1"/>
    <col min="14391" max="14391" width="8.75" style="67" customWidth="1"/>
    <col min="14392" max="14395" width="6.25" style="67" customWidth="1"/>
    <col min="14396" max="14396" width="4.875" style="67" customWidth="1"/>
    <col min="14397" max="14397" width="2.5" style="67" customWidth="1"/>
    <col min="14398" max="14398" width="4.875" style="67" customWidth="1"/>
    <col min="14399" max="14636" width="9" style="67"/>
    <col min="14637" max="14637" width="1.75" style="67" customWidth="1"/>
    <col min="14638" max="14638" width="2.5" style="67" customWidth="1"/>
    <col min="14639" max="14639" width="3.625" style="67" customWidth="1"/>
    <col min="14640" max="14640" width="2.75" style="67" customWidth="1"/>
    <col min="14641" max="14641" width="0.875" style="67" customWidth="1"/>
    <col min="14642" max="14642" width="1.25" style="67" customWidth="1"/>
    <col min="14643" max="14643" width="5.375" style="67" customWidth="1"/>
    <col min="14644" max="14644" width="6.5" style="67" customWidth="1"/>
    <col min="14645" max="14645" width="4.125" style="67" customWidth="1"/>
    <col min="14646" max="14646" width="7.875" style="67" customWidth="1"/>
    <col min="14647" max="14647" width="8.75" style="67" customWidth="1"/>
    <col min="14648" max="14651" width="6.25" style="67" customWidth="1"/>
    <col min="14652" max="14652" width="4.875" style="67" customWidth="1"/>
    <col min="14653" max="14653" width="2.5" style="67" customWidth="1"/>
    <col min="14654" max="14654" width="4.875" style="67" customWidth="1"/>
    <col min="14655" max="14892" width="9" style="67"/>
    <col min="14893" max="14893" width="1.75" style="67" customWidth="1"/>
    <col min="14894" max="14894" width="2.5" style="67" customWidth="1"/>
    <col min="14895" max="14895" width="3.625" style="67" customWidth="1"/>
    <col min="14896" max="14896" width="2.75" style="67" customWidth="1"/>
    <col min="14897" max="14897" width="0.875" style="67" customWidth="1"/>
    <col min="14898" max="14898" width="1.25" style="67" customWidth="1"/>
    <col min="14899" max="14899" width="5.375" style="67" customWidth="1"/>
    <col min="14900" max="14900" width="6.5" style="67" customWidth="1"/>
    <col min="14901" max="14901" width="4.125" style="67" customWidth="1"/>
    <col min="14902" max="14902" width="7.875" style="67" customWidth="1"/>
    <col min="14903" max="14903" width="8.75" style="67" customWidth="1"/>
    <col min="14904" max="14907" width="6.25" style="67" customWidth="1"/>
    <col min="14908" max="14908" width="4.875" style="67" customWidth="1"/>
    <col min="14909" max="14909" width="2.5" style="67" customWidth="1"/>
    <col min="14910" max="14910" width="4.875" style="67" customWidth="1"/>
    <col min="14911" max="15148" width="9" style="67"/>
    <col min="15149" max="15149" width="1.75" style="67" customWidth="1"/>
    <col min="15150" max="15150" width="2.5" style="67" customWidth="1"/>
    <col min="15151" max="15151" width="3.625" style="67" customWidth="1"/>
    <col min="15152" max="15152" width="2.75" style="67" customWidth="1"/>
    <col min="15153" max="15153" width="0.875" style="67" customWidth="1"/>
    <col min="15154" max="15154" width="1.25" style="67" customWidth="1"/>
    <col min="15155" max="15155" width="5.375" style="67" customWidth="1"/>
    <col min="15156" max="15156" width="6.5" style="67" customWidth="1"/>
    <col min="15157" max="15157" width="4.125" style="67" customWidth="1"/>
    <col min="15158" max="15158" width="7.875" style="67" customWidth="1"/>
    <col min="15159" max="15159" width="8.75" style="67" customWidth="1"/>
    <col min="15160" max="15163" width="6.25" style="67" customWidth="1"/>
    <col min="15164" max="15164" width="4.875" style="67" customWidth="1"/>
    <col min="15165" max="15165" width="2.5" style="67" customWidth="1"/>
    <col min="15166" max="15166" width="4.875" style="67" customWidth="1"/>
    <col min="15167" max="15404" width="9" style="67"/>
    <col min="15405" max="15405" width="1.75" style="67" customWidth="1"/>
    <col min="15406" max="15406" width="2.5" style="67" customWidth="1"/>
    <col min="15407" max="15407" width="3.625" style="67" customWidth="1"/>
    <col min="15408" max="15408" width="2.75" style="67" customWidth="1"/>
    <col min="15409" max="15409" width="0.875" style="67" customWidth="1"/>
    <col min="15410" max="15410" width="1.25" style="67" customWidth="1"/>
    <col min="15411" max="15411" width="5.375" style="67" customWidth="1"/>
    <col min="15412" max="15412" width="6.5" style="67" customWidth="1"/>
    <col min="15413" max="15413" width="4.125" style="67" customWidth="1"/>
    <col min="15414" max="15414" width="7.875" style="67" customWidth="1"/>
    <col min="15415" max="15415" width="8.75" style="67" customWidth="1"/>
    <col min="15416" max="15419" width="6.25" style="67" customWidth="1"/>
    <col min="15420" max="15420" width="4.875" style="67" customWidth="1"/>
    <col min="15421" max="15421" width="2.5" style="67" customWidth="1"/>
    <col min="15422" max="15422" width="4.875" style="67" customWidth="1"/>
    <col min="15423" max="15660" width="9" style="67"/>
    <col min="15661" max="15661" width="1.75" style="67" customWidth="1"/>
    <col min="15662" max="15662" width="2.5" style="67" customWidth="1"/>
    <col min="15663" max="15663" width="3.625" style="67" customWidth="1"/>
    <col min="15664" max="15664" width="2.75" style="67" customWidth="1"/>
    <col min="15665" max="15665" width="0.875" style="67" customWidth="1"/>
    <col min="15666" max="15666" width="1.25" style="67" customWidth="1"/>
    <col min="15667" max="15667" width="5.375" style="67" customWidth="1"/>
    <col min="15668" max="15668" width="6.5" style="67" customWidth="1"/>
    <col min="15669" max="15669" width="4.125" style="67" customWidth="1"/>
    <col min="15670" max="15670" width="7.875" style="67" customWidth="1"/>
    <col min="15671" max="15671" width="8.75" style="67" customWidth="1"/>
    <col min="15672" max="15675" width="6.25" style="67" customWidth="1"/>
    <col min="15676" max="15676" width="4.875" style="67" customWidth="1"/>
    <col min="15677" max="15677" width="2.5" style="67" customWidth="1"/>
    <col min="15678" max="15678" width="4.875" style="67" customWidth="1"/>
    <col min="15679" max="15916" width="9" style="67"/>
    <col min="15917" max="15917" width="1.75" style="67" customWidth="1"/>
    <col min="15918" max="15918" width="2.5" style="67" customWidth="1"/>
    <col min="15919" max="15919" width="3.625" style="67" customWidth="1"/>
    <col min="15920" max="15920" width="2.75" style="67" customWidth="1"/>
    <col min="15921" max="15921" width="0.875" style="67" customWidth="1"/>
    <col min="15922" max="15922" width="1.25" style="67" customWidth="1"/>
    <col min="15923" max="15923" width="5.375" style="67" customWidth="1"/>
    <col min="15924" max="15924" width="6.5" style="67" customWidth="1"/>
    <col min="15925" max="15925" width="4.125" style="67" customWidth="1"/>
    <col min="15926" max="15926" width="7.875" style="67" customWidth="1"/>
    <col min="15927" max="15927" width="8.75" style="67" customWidth="1"/>
    <col min="15928" max="15931" width="6.25" style="67" customWidth="1"/>
    <col min="15932" max="15932" width="4.875" style="67" customWidth="1"/>
    <col min="15933" max="15933" width="2.5" style="67" customWidth="1"/>
    <col min="15934" max="15934" width="4.875" style="67" customWidth="1"/>
    <col min="15935" max="16172" width="9" style="67"/>
    <col min="16173" max="16173" width="1.75" style="67" customWidth="1"/>
    <col min="16174" max="16174" width="2.5" style="67" customWidth="1"/>
    <col min="16175" max="16175" width="3.625" style="67" customWidth="1"/>
    <col min="16176" max="16176" width="2.75" style="67" customWidth="1"/>
    <col min="16177" max="16177" width="0.875" style="67" customWidth="1"/>
    <col min="16178" max="16178" width="1.25" style="67" customWidth="1"/>
    <col min="16179" max="16179" width="5.375" style="67" customWidth="1"/>
    <col min="16180" max="16180" width="6.5" style="67" customWidth="1"/>
    <col min="16181" max="16181" width="4.125" style="67" customWidth="1"/>
    <col min="16182" max="16182" width="7.875" style="67" customWidth="1"/>
    <col min="16183" max="16183" width="8.75" style="67" customWidth="1"/>
    <col min="16184" max="16187" width="6.25" style="67" customWidth="1"/>
    <col min="16188" max="16188" width="4.875" style="67" customWidth="1"/>
    <col min="16189" max="16189" width="2.5" style="67" customWidth="1"/>
    <col min="16190" max="16190" width="4.875" style="67" customWidth="1"/>
    <col min="16191" max="16384" width="9" style="67"/>
  </cols>
  <sheetData>
    <row r="1" spans="1:82" s="20" customFormat="1" ht="13.5" customHeight="1">
      <c r="B1" s="434" t="s">
        <v>47</v>
      </c>
      <c r="C1" s="434" t="s">
        <v>48</v>
      </c>
      <c r="D1" s="434" t="s">
        <v>49</v>
      </c>
      <c r="E1" s="434" t="s">
        <v>50</v>
      </c>
      <c r="F1" s="18"/>
      <c r="G1" s="432" t="s">
        <v>51</v>
      </c>
      <c r="H1" s="432"/>
      <c r="I1" s="432"/>
      <c r="J1" s="432"/>
      <c r="K1" s="19"/>
      <c r="L1" s="432" t="s">
        <v>52</v>
      </c>
      <c r="M1" s="432"/>
      <c r="N1" s="432"/>
      <c r="O1" s="432"/>
      <c r="P1" s="432"/>
      <c r="Q1" s="432"/>
      <c r="R1" s="19"/>
      <c r="S1" s="413" t="s">
        <v>53</v>
      </c>
      <c r="T1" s="414"/>
      <c r="U1" s="415"/>
      <c r="V1" s="19"/>
      <c r="W1" s="419" t="s">
        <v>54</v>
      </c>
      <c r="X1" s="420"/>
      <c r="Y1" s="420"/>
      <c r="Z1" s="420"/>
      <c r="AA1" s="421"/>
      <c r="AB1" s="19"/>
      <c r="AC1" s="19"/>
      <c r="AD1" s="425" t="s">
        <v>55</v>
      </c>
      <c r="AE1" s="426"/>
      <c r="AF1" s="426"/>
      <c r="AG1" s="426"/>
      <c r="AH1" s="426"/>
      <c r="AI1" s="426"/>
      <c r="AJ1" s="427"/>
      <c r="AK1" s="19"/>
      <c r="AL1" s="431" t="s">
        <v>56</v>
      </c>
      <c r="AM1" s="420"/>
      <c r="AN1" s="421"/>
      <c r="AO1" s="19"/>
      <c r="AP1" s="432" t="s">
        <v>57</v>
      </c>
      <c r="AQ1" s="432"/>
      <c r="AR1" s="432"/>
      <c r="AS1" s="19"/>
      <c r="AT1" s="432" t="s">
        <v>58</v>
      </c>
      <c r="AU1" s="432"/>
      <c r="AV1" s="432"/>
      <c r="AW1" s="19"/>
      <c r="AX1" s="435" t="s">
        <v>59</v>
      </c>
      <c r="AY1" s="19"/>
      <c r="AZ1" s="435" t="s">
        <v>60</v>
      </c>
      <c r="BA1" s="19"/>
      <c r="BB1" s="450" t="s">
        <v>183</v>
      </c>
      <c r="BC1" s="570"/>
      <c r="BD1" s="570"/>
      <c r="BE1" s="451"/>
      <c r="BF1" s="19"/>
      <c r="BG1" s="435" t="s">
        <v>61</v>
      </c>
      <c r="BH1" s="96"/>
      <c r="BI1" s="550" t="s">
        <v>181</v>
      </c>
      <c r="BJ1" s="551"/>
      <c r="BK1" s="552"/>
      <c r="BL1" s="19"/>
      <c r="BM1" s="19"/>
      <c r="BN1" s="19"/>
      <c r="BO1" s="411" t="s">
        <v>62</v>
      </c>
      <c r="BP1" s="412"/>
      <c r="BQ1" s="412" t="s">
        <v>63</v>
      </c>
    </row>
    <row r="2" spans="1:82" s="20" customFormat="1" ht="13.5" customHeight="1">
      <c r="B2" s="434"/>
      <c r="C2" s="434"/>
      <c r="D2" s="434"/>
      <c r="E2" s="434"/>
      <c r="F2" s="18"/>
      <c r="G2" s="432" t="s">
        <v>64</v>
      </c>
      <c r="H2" s="432"/>
      <c r="I2" s="436" t="s">
        <v>65</v>
      </c>
      <c r="J2" s="436"/>
      <c r="K2" s="21"/>
      <c r="L2" s="432" t="s">
        <v>64</v>
      </c>
      <c r="M2" s="432"/>
      <c r="N2" s="437"/>
      <c r="O2" s="436" t="s">
        <v>65</v>
      </c>
      <c r="P2" s="436"/>
      <c r="Q2" s="436"/>
      <c r="R2" s="21"/>
      <c r="S2" s="416"/>
      <c r="T2" s="417"/>
      <c r="U2" s="418"/>
      <c r="V2" s="21"/>
      <c r="W2" s="422"/>
      <c r="X2" s="423"/>
      <c r="Y2" s="423"/>
      <c r="Z2" s="423"/>
      <c r="AA2" s="424"/>
      <c r="AB2" s="21"/>
      <c r="AC2" s="21"/>
      <c r="AD2" s="428"/>
      <c r="AE2" s="429"/>
      <c r="AF2" s="429"/>
      <c r="AG2" s="429"/>
      <c r="AH2" s="429"/>
      <c r="AI2" s="429"/>
      <c r="AJ2" s="430"/>
      <c r="AK2" s="21"/>
      <c r="AL2" s="422"/>
      <c r="AM2" s="423"/>
      <c r="AN2" s="424"/>
      <c r="AO2" s="19"/>
      <c r="AP2" s="433"/>
      <c r="AQ2" s="433"/>
      <c r="AR2" s="433"/>
      <c r="AS2" s="19"/>
      <c r="AT2" s="433"/>
      <c r="AU2" s="433"/>
      <c r="AV2" s="433"/>
      <c r="AW2" s="21"/>
      <c r="AX2" s="469"/>
      <c r="AY2" s="21"/>
      <c r="AZ2" s="469"/>
      <c r="BA2" s="21"/>
      <c r="BB2" s="571" t="s">
        <v>184</v>
      </c>
      <c r="BC2" s="573" t="s">
        <v>185</v>
      </c>
      <c r="BD2" s="575" t="s">
        <v>186</v>
      </c>
      <c r="BE2" s="577" t="s">
        <v>187</v>
      </c>
      <c r="BF2" s="21"/>
      <c r="BG2" s="469"/>
      <c r="BH2" s="21"/>
      <c r="BI2" s="553"/>
      <c r="BJ2" s="412"/>
      <c r="BK2" s="554"/>
      <c r="BL2" s="19"/>
      <c r="BM2" s="19"/>
      <c r="BN2" s="21"/>
      <c r="BO2" s="412"/>
      <c r="BP2" s="412"/>
      <c r="BQ2" s="412"/>
    </row>
    <row r="3" spans="1:82" s="35" customFormat="1" ht="13.5" customHeight="1">
      <c r="B3" s="434"/>
      <c r="C3" s="434"/>
      <c r="D3" s="434"/>
      <c r="E3" s="434"/>
      <c r="F3" s="22"/>
      <c r="G3" s="450" t="s">
        <v>66</v>
      </c>
      <c r="H3" s="451"/>
      <c r="I3" s="450" t="s">
        <v>66</v>
      </c>
      <c r="J3" s="451"/>
      <c r="K3" s="23"/>
      <c r="L3" s="24"/>
      <c r="M3" s="25"/>
      <c r="N3" s="26"/>
      <c r="O3" s="24"/>
      <c r="P3" s="25"/>
      <c r="Q3" s="27"/>
      <c r="R3" s="26"/>
      <c r="S3" s="97"/>
      <c r="T3" s="98"/>
      <c r="U3" s="452" t="s">
        <v>67</v>
      </c>
      <c r="V3" s="23"/>
      <c r="W3" s="24"/>
      <c r="X3" s="30"/>
      <c r="Y3" s="454" t="s">
        <v>68</v>
      </c>
      <c r="Z3" s="455"/>
      <c r="AA3" s="456"/>
      <c r="AB3" s="26"/>
      <c r="AC3" s="26"/>
      <c r="AD3" s="28"/>
      <c r="AE3" s="31"/>
      <c r="AF3" s="29"/>
      <c r="AG3" s="441" t="s">
        <v>67</v>
      </c>
      <c r="AH3" s="32"/>
      <c r="AI3" s="23"/>
      <c r="AJ3" s="457"/>
      <c r="AK3" s="26"/>
      <c r="AL3" s="28"/>
      <c r="AM3" s="29"/>
      <c r="AN3" s="441" t="s">
        <v>69</v>
      </c>
      <c r="AO3" s="23"/>
      <c r="AP3" s="28"/>
      <c r="AQ3" s="443" t="s">
        <v>70</v>
      </c>
      <c r="AR3" s="444"/>
      <c r="AS3" s="23"/>
      <c r="AT3" s="28"/>
      <c r="AU3" s="443" t="s">
        <v>70</v>
      </c>
      <c r="AV3" s="444"/>
      <c r="AW3" s="26"/>
      <c r="AX3" s="469"/>
      <c r="AY3" s="26"/>
      <c r="AZ3" s="469"/>
      <c r="BA3" s="26"/>
      <c r="BB3" s="572"/>
      <c r="BC3" s="574"/>
      <c r="BD3" s="576"/>
      <c r="BE3" s="578"/>
      <c r="BF3" s="26"/>
      <c r="BG3" s="469"/>
      <c r="BH3" s="26"/>
      <c r="BI3" s="28"/>
      <c r="BJ3" s="29"/>
      <c r="BK3" s="435" t="s">
        <v>67</v>
      </c>
      <c r="BL3" s="33"/>
      <c r="BM3" s="33"/>
      <c r="BN3" s="26"/>
      <c r="BO3" s="412"/>
      <c r="BP3" s="412"/>
      <c r="BQ3" s="412"/>
      <c r="BR3" s="34"/>
      <c r="BS3" s="34"/>
      <c r="BT3" s="34"/>
      <c r="BU3" s="34"/>
      <c r="BV3" s="34"/>
      <c r="BW3" s="34"/>
      <c r="BX3" s="34"/>
      <c r="BY3" s="34"/>
      <c r="BZ3" s="34"/>
      <c r="CA3" s="34"/>
      <c r="CB3" s="34"/>
      <c r="CC3" s="34"/>
      <c r="CD3" s="34"/>
    </row>
    <row r="4" spans="1:82" s="35" customFormat="1" ht="13.5" customHeight="1">
      <c r="B4" s="435"/>
      <c r="C4" s="435"/>
      <c r="D4" s="435"/>
      <c r="E4" s="435"/>
      <c r="F4" s="22"/>
      <c r="G4" s="24"/>
      <c r="H4" s="36" t="s">
        <v>71</v>
      </c>
      <c r="I4" s="24"/>
      <c r="J4" s="36" t="s">
        <v>71</v>
      </c>
      <c r="K4" s="37"/>
      <c r="L4" s="28"/>
      <c r="M4" s="38" t="s">
        <v>72</v>
      </c>
      <c r="N4" s="26"/>
      <c r="O4" s="39"/>
      <c r="P4" s="38" t="s">
        <v>72</v>
      </c>
      <c r="Q4" s="27"/>
      <c r="R4" s="26"/>
      <c r="S4" s="99"/>
      <c r="T4" s="100"/>
      <c r="U4" s="453"/>
      <c r="V4" s="21"/>
      <c r="W4" s="28"/>
      <c r="X4" s="38" t="s">
        <v>72</v>
      </c>
      <c r="Y4" s="40"/>
      <c r="Z4" s="41" t="s">
        <v>73</v>
      </c>
      <c r="AA4" s="42"/>
      <c r="AB4" s="26"/>
      <c r="AC4" s="26"/>
      <c r="AD4" s="24"/>
      <c r="AE4" s="33"/>
      <c r="AF4" s="37"/>
      <c r="AG4" s="442"/>
      <c r="AH4" s="32"/>
      <c r="AI4" s="21"/>
      <c r="AJ4" s="457"/>
      <c r="AK4" s="26"/>
      <c r="AL4" s="24"/>
      <c r="AM4" s="37"/>
      <c r="AN4" s="442"/>
      <c r="AO4" s="23"/>
      <c r="AP4" s="28"/>
      <c r="AQ4" s="43" t="s">
        <v>74</v>
      </c>
      <c r="AR4" s="44" t="s">
        <v>75</v>
      </c>
      <c r="AS4" s="23"/>
      <c r="AT4" s="28"/>
      <c r="AU4" s="43" t="s">
        <v>74</v>
      </c>
      <c r="AV4" s="44" t="s">
        <v>75</v>
      </c>
      <c r="AW4" s="26"/>
      <c r="AX4" s="469"/>
      <c r="AY4" s="26"/>
      <c r="AZ4" s="469"/>
      <c r="BA4" s="26"/>
      <c r="BB4" s="572"/>
      <c r="BC4" s="574"/>
      <c r="BD4" s="576"/>
      <c r="BE4" s="578"/>
      <c r="BF4" s="26"/>
      <c r="BG4" s="469"/>
      <c r="BH4" s="26"/>
      <c r="BI4" s="24"/>
      <c r="BJ4" s="37"/>
      <c r="BK4" s="469"/>
      <c r="BL4" s="31"/>
      <c r="BM4" s="31"/>
      <c r="BN4" s="26"/>
      <c r="BO4" s="412"/>
      <c r="BP4" s="412"/>
      <c r="BQ4" s="412"/>
      <c r="BR4" s="34"/>
      <c r="BS4" s="34"/>
      <c r="BT4" s="34"/>
      <c r="BU4" s="34"/>
      <c r="BV4" s="34"/>
      <c r="BW4" s="34"/>
      <c r="BX4" s="34"/>
      <c r="BY4" s="34"/>
      <c r="BZ4" s="34"/>
      <c r="CA4" s="34"/>
      <c r="CB4" s="34"/>
      <c r="CC4" s="34"/>
      <c r="CD4" s="34"/>
    </row>
    <row r="5" spans="1:82" s="35" customFormat="1" ht="13.5" customHeight="1">
      <c r="B5" s="45" t="s">
        <v>76</v>
      </c>
      <c r="C5" s="45" t="s">
        <v>77</v>
      </c>
      <c r="D5" s="45" t="s">
        <v>78</v>
      </c>
      <c r="E5" s="45" t="s">
        <v>79</v>
      </c>
      <c r="F5" s="23"/>
      <c r="G5" s="445" t="s">
        <v>80</v>
      </c>
      <c r="H5" s="445"/>
      <c r="I5" s="445" t="s">
        <v>81</v>
      </c>
      <c r="J5" s="445"/>
      <c r="K5" s="21"/>
      <c r="L5" s="438" t="s">
        <v>82</v>
      </c>
      <c r="M5" s="439"/>
      <c r="N5" s="440"/>
      <c r="O5" s="446" t="s">
        <v>83</v>
      </c>
      <c r="P5" s="447"/>
      <c r="Q5" s="448"/>
      <c r="R5" s="26"/>
      <c r="S5" s="449" t="s">
        <v>84</v>
      </c>
      <c r="T5" s="449"/>
      <c r="U5" s="449"/>
      <c r="V5" s="21"/>
      <c r="W5" s="445" t="s">
        <v>85</v>
      </c>
      <c r="X5" s="445"/>
      <c r="Y5" s="445"/>
      <c r="Z5" s="445"/>
      <c r="AA5" s="445"/>
      <c r="AB5" s="26"/>
      <c r="AC5" s="26"/>
      <c r="AD5" s="438" t="s">
        <v>86</v>
      </c>
      <c r="AE5" s="439"/>
      <c r="AF5" s="439"/>
      <c r="AG5" s="439"/>
      <c r="AH5" s="439"/>
      <c r="AI5" s="439"/>
      <c r="AJ5" s="440"/>
      <c r="AK5" s="26"/>
      <c r="AL5" s="438" t="s">
        <v>87</v>
      </c>
      <c r="AM5" s="439"/>
      <c r="AN5" s="440"/>
      <c r="AO5" s="23"/>
      <c r="AP5" s="438" t="s">
        <v>88</v>
      </c>
      <c r="AQ5" s="439"/>
      <c r="AR5" s="440"/>
      <c r="AS5" s="23"/>
      <c r="AT5" s="438" t="s">
        <v>89</v>
      </c>
      <c r="AU5" s="439"/>
      <c r="AV5" s="440"/>
      <c r="AW5" s="26"/>
      <c r="AX5" s="46" t="s">
        <v>90</v>
      </c>
      <c r="AY5" s="26"/>
      <c r="AZ5" s="46" t="s">
        <v>91</v>
      </c>
      <c r="BA5" s="26"/>
      <c r="BB5" s="438" t="s">
        <v>188</v>
      </c>
      <c r="BC5" s="439"/>
      <c r="BD5" s="439"/>
      <c r="BE5" s="440"/>
      <c r="BF5" s="26"/>
      <c r="BG5" s="46" t="s">
        <v>92</v>
      </c>
      <c r="BH5" s="26"/>
      <c r="BI5" s="445" t="s">
        <v>182</v>
      </c>
      <c r="BJ5" s="445"/>
      <c r="BK5" s="445"/>
      <c r="BL5" s="31"/>
      <c r="BM5" s="31"/>
      <c r="BN5" s="26"/>
      <c r="BO5" s="19"/>
      <c r="BP5" s="19"/>
      <c r="BQ5" s="19"/>
      <c r="BR5" s="34"/>
      <c r="BS5" s="34"/>
      <c r="BT5" s="34"/>
      <c r="BU5" s="34"/>
      <c r="BV5" s="34"/>
      <c r="BW5" s="34"/>
      <c r="BX5" s="34"/>
      <c r="BY5" s="34"/>
      <c r="BZ5" s="34"/>
      <c r="CA5" s="34"/>
      <c r="CB5" s="34"/>
      <c r="CC5" s="34"/>
      <c r="CD5" s="34"/>
    </row>
    <row r="6" spans="1:82" s="53" customFormat="1" ht="19.5" customHeight="1">
      <c r="A6" s="53">
        <v>1</v>
      </c>
      <c r="B6" s="47">
        <v>2</v>
      </c>
      <c r="C6" s="48">
        <v>3</v>
      </c>
      <c r="D6" s="53">
        <v>4</v>
      </c>
      <c r="E6" s="47">
        <v>5</v>
      </c>
      <c r="F6" s="48">
        <v>6</v>
      </c>
      <c r="G6" s="53">
        <v>7</v>
      </c>
      <c r="H6" s="47">
        <v>8</v>
      </c>
      <c r="I6" s="48">
        <v>9</v>
      </c>
      <c r="J6" s="53">
        <v>10</v>
      </c>
      <c r="K6" s="47">
        <v>11</v>
      </c>
      <c r="L6" s="48">
        <v>12</v>
      </c>
      <c r="M6" s="53">
        <v>13</v>
      </c>
      <c r="N6" s="47">
        <v>14</v>
      </c>
      <c r="O6" s="48">
        <v>15</v>
      </c>
      <c r="P6" s="53">
        <v>16</v>
      </c>
      <c r="Q6" s="47">
        <v>17</v>
      </c>
      <c r="R6" s="48">
        <v>18</v>
      </c>
      <c r="S6" s="53">
        <v>19</v>
      </c>
      <c r="T6" s="47">
        <v>20</v>
      </c>
      <c r="U6" s="48">
        <v>21</v>
      </c>
      <c r="V6" s="53">
        <v>22</v>
      </c>
      <c r="W6" s="47">
        <v>23</v>
      </c>
      <c r="X6" s="48">
        <v>24</v>
      </c>
      <c r="Y6" s="53">
        <v>25</v>
      </c>
      <c r="Z6" s="47">
        <v>26</v>
      </c>
      <c r="AA6" s="48">
        <v>27</v>
      </c>
      <c r="AB6" s="53">
        <v>28</v>
      </c>
      <c r="AC6" s="47">
        <v>29</v>
      </c>
      <c r="AD6" s="48">
        <v>30</v>
      </c>
      <c r="AE6" s="53">
        <v>31</v>
      </c>
      <c r="AF6" s="47">
        <v>32</v>
      </c>
      <c r="AG6" s="48">
        <v>33</v>
      </c>
      <c r="AH6" s="53">
        <v>34</v>
      </c>
      <c r="AI6" s="47">
        <v>35</v>
      </c>
      <c r="AJ6" s="48">
        <v>36</v>
      </c>
      <c r="AK6" s="53">
        <v>37</v>
      </c>
      <c r="AL6" s="47">
        <v>38</v>
      </c>
      <c r="AM6" s="48">
        <v>39</v>
      </c>
      <c r="AN6" s="53">
        <v>40</v>
      </c>
      <c r="AO6" s="47">
        <v>41</v>
      </c>
      <c r="AP6" s="48">
        <v>42</v>
      </c>
      <c r="AQ6" s="53">
        <v>43</v>
      </c>
      <c r="AR6" s="47">
        <v>44</v>
      </c>
      <c r="AS6" s="48">
        <v>45</v>
      </c>
      <c r="AT6" s="53">
        <v>46</v>
      </c>
      <c r="AU6" s="47">
        <v>47</v>
      </c>
      <c r="AV6" s="48">
        <v>48</v>
      </c>
      <c r="AW6" s="53">
        <v>49</v>
      </c>
      <c r="AX6" s="47">
        <v>50</v>
      </c>
      <c r="AY6" s="48">
        <v>51</v>
      </c>
      <c r="AZ6" s="53">
        <v>52</v>
      </c>
      <c r="BA6" s="47">
        <v>53</v>
      </c>
      <c r="BB6" s="48">
        <v>54</v>
      </c>
      <c r="BC6" s="53">
        <v>55</v>
      </c>
      <c r="BD6" s="47">
        <v>56</v>
      </c>
      <c r="BE6" s="48">
        <v>57</v>
      </c>
      <c r="BF6" s="53">
        <v>58</v>
      </c>
      <c r="BG6" s="47">
        <v>59</v>
      </c>
      <c r="BH6" s="48">
        <v>60</v>
      </c>
      <c r="BI6" s="53">
        <v>61</v>
      </c>
      <c r="BJ6" s="47">
        <v>62</v>
      </c>
      <c r="BK6" s="48">
        <v>63</v>
      </c>
      <c r="BL6" s="51"/>
      <c r="BM6" s="51"/>
      <c r="BN6" s="26"/>
      <c r="BO6" s="19"/>
      <c r="BP6" s="19"/>
      <c r="BQ6" s="19"/>
      <c r="BR6" s="52"/>
      <c r="BS6" s="52"/>
      <c r="BT6" s="52"/>
      <c r="BU6" s="52"/>
      <c r="BV6" s="52"/>
      <c r="BW6" s="52"/>
      <c r="BX6" s="52"/>
      <c r="BY6" s="52"/>
      <c r="BZ6" s="52"/>
      <c r="CA6" s="52"/>
      <c r="CB6" s="52"/>
      <c r="CC6" s="52"/>
      <c r="CD6" s="52"/>
    </row>
    <row r="7" spans="1:82" s="89" customFormat="1" ht="15" customHeight="1">
      <c r="A7" s="548" t="s">
        <v>145</v>
      </c>
      <c r="B7" s="435" t="s">
        <v>125</v>
      </c>
      <c r="C7" s="471" t="s">
        <v>93</v>
      </c>
      <c r="D7" s="473" t="s">
        <v>94</v>
      </c>
      <c r="E7" s="475" t="s">
        <v>95</v>
      </c>
      <c r="F7" s="82"/>
      <c r="G7" s="458">
        <v>207050</v>
      </c>
      <c r="H7" s="460">
        <v>283140</v>
      </c>
      <c r="I7" s="458">
        <v>202430</v>
      </c>
      <c r="J7" s="460">
        <v>278520</v>
      </c>
      <c r="K7" s="462" t="s">
        <v>160</v>
      </c>
      <c r="L7" s="463">
        <v>1960</v>
      </c>
      <c r="M7" s="465">
        <v>2720</v>
      </c>
      <c r="N7" s="467" t="s">
        <v>96</v>
      </c>
      <c r="O7" s="463">
        <v>1910</v>
      </c>
      <c r="P7" s="465">
        <v>2670</v>
      </c>
      <c r="Q7" s="467" t="s">
        <v>96</v>
      </c>
      <c r="R7" s="500" t="s">
        <v>97</v>
      </c>
      <c r="S7" s="501">
        <v>37780</v>
      </c>
      <c r="T7" s="503" t="s">
        <v>97</v>
      </c>
      <c r="U7" s="510">
        <v>370</v>
      </c>
      <c r="V7" s="462" t="s">
        <v>161</v>
      </c>
      <c r="W7" s="512">
        <v>152180</v>
      </c>
      <c r="X7" s="467">
        <v>76090</v>
      </c>
      <c r="Y7" s="514">
        <v>1520</v>
      </c>
      <c r="Z7" s="465">
        <v>760</v>
      </c>
      <c r="AA7" s="467" t="s">
        <v>96</v>
      </c>
      <c r="AB7" s="504" t="s">
        <v>98</v>
      </c>
      <c r="AC7" s="83"/>
      <c r="AD7" s="505" t="s">
        <v>99</v>
      </c>
      <c r="AE7" s="506"/>
      <c r="AF7" s="508" t="s">
        <v>97</v>
      </c>
      <c r="AG7" s="104"/>
      <c r="AH7" s="84"/>
      <c r="AI7" s="509" t="s">
        <v>162</v>
      </c>
      <c r="AJ7" s="93"/>
      <c r="AK7" s="500" t="s">
        <v>97</v>
      </c>
      <c r="AL7" s="520">
        <v>44600</v>
      </c>
      <c r="AM7" s="508" t="s">
        <v>97</v>
      </c>
      <c r="AN7" s="522">
        <v>390</v>
      </c>
      <c r="AO7" s="524" t="s">
        <v>160</v>
      </c>
      <c r="AP7" s="525" t="s">
        <v>163</v>
      </c>
      <c r="AQ7" s="463">
        <v>2700</v>
      </c>
      <c r="AR7" s="532">
        <v>3000</v>
      </c>
      <c r="AS7" s="524" t="s">
        <v>160</v>
      </c>
      <c r="AT7" s="525" t="s">
        <v>101</v>
      </c>
      <c r="AU7" s="545">
        <v>20300</v>
      </c>
      <c r="AV7" s="532">
        <v>22600</v>
      </c>
      <c r="AW7" s="500" t="s">
        <v>102</v>
      </c>
      <c r="AX7" s="535">
        <v>2050</v>
      </c>
      <c r="AY7" s="538" t="s">
        <v>102</v>
      </c>
      <c r="AZ7" s="539" t="s">
        <v>180</v>
      </c>
      <c r="BA7" s="538" t="s">
        <v>102</v>
      </c>
      <c r="BB7" s="579" t="s">
        <v>189</v>
      </c>
      <c r="BC7" s="557" t="s">
        <v>190</v>
      </c>
      <c r="BD7" s="557" t="s">
        <v>190</v>
      </c>
      <c r="BE7" s="557" t="s">
        <v>190</v>
      </c>
      <c r="BF7" s="462"/>
      <c r="BG7" s="539" t="s">
        <v>191</v>
      </c>
      <c r="BH7" s="462" t="s">
        <v>102</v>
      </c>
      <c r="BI7" s="535">
        <v>38170</v>
      </c>
      <c r="BJ7" s="508" t="s">
        <v>98</v>
      </c>
      <c r="BK7" s="555">
        <v>380</v>
      </c>
      <c r="BL7" s="85"/>
      <c r="BM7" s="85"/>
      <c r="BN7" s="86"/>
      <c r="BO7" s="87">
        <v>35</v>
      </c>
      <c r="BP7" s="87">
        <v>36</v>
      </c>
      <c r="BQ7" s="533">
        <v>1</v>
      </c>
      <c r="BR7" s="88"/>
      <c r="BS7" s="88"/>
      <c r="BT7" s="88"/>
      <c r="BU7" s="88"/>
      <c r="BV7" s="88"/>
      <c r="BW7" s="88"/>
      <c r="BX7" s="88"/>
      <c r="BY7" s="88"/>
      <c r="BZ7" s="88"/>
      <c r="CA7" s="88"/>
      <c r="CB7" s="88"/>
      <c r="CC7" s="88"/>
      <c r="CD7" s="88"/>
    </row>
    <row r="8" spans="1:82" s="89" customFormat="1" ht="15" customHeight="1">
      <c r="A8" s="548"/>
      <c r="B8" s="469"/>
      <c r="C8" s="472"/>
      <c r="D8" s="474"/>
      <c r="E8" s="476"/>
      <c r="F8" s="82"/>
      <c r="G8" s="459"/>
      <c r="H8" s="461"/>
      <c r="I8" s="459"/>
      <c r="J8" s="461"/>
      <c r="K8" s="462"/>
      <c r="L8" s="464"/>
      <c r="M8" s="466"/>
      <c r="N8" s="468"/>
      <c r="O8" s="464"/>
      <c r="P8" s="466"/>
      <c r="Q8" s="468"/>
      <c r="R8" s="500"/>
      <c r="S8" s="502"/>
      <c r="T8" s="503"/>
      <c r="U8" s="511"/>
      <c r="V8" s="462"/>
      <c r="W8" s="513"/>
      <c r="X8" s="468"/>
      <c r="Y8" s="515"/>
      <c r="Z8" s="466"/>
      <c r="AA8" s="468"/>
      <c r="AB8" s="504"/>
      <c r="AC8" s="83"/>
      <c r="AD8" s="487"/>
      <c r="AE8" s="507"/>
      <c r="AF8" s="508"/>
      <c r="AG8" s="105"/>
      <c r="AH8" s="84"/>
      <c r="AI8" s="509"/>
      <c r="AJ8" s="94"/>
      <c r="AK8" s="500"/>
      <c r="AL8" s="479"/>
      <c r="AM8" s="508"/>
      <c r="AN8" s="523"/>
      <c r="AO8" s="524"/>
      <c r="AP8" s="526"/>
      <c r="AQ8" s="464"/>
      <c r="AR8" s="527"/>
      <c r="AS8" s="524"/>
      <c r="AT8" s="526"/>
      <c r="AU8" s="534"/>
      <c r="AV8" s="527"/>
      <c r="AW8" s="500"/>
      <c r="AX8" s="536"/>
      <c r="AY8" s="462"/>
      <c r="AZ8" s="540"/>
      <c r="BA8" s="462"/>
      <c r="BB8" s="580"/>
      <c r="BC8" s="558"/>
      <c r="BD8" s="558"/>
      <c r="BE8" s="558"/>
      <c r="BF8" s="462"/>
      <c r="BG8" s="540"/>
      <c r="BH8" s="462"/>
      <c r="BI8" s="536"/>
      <c r="BJ8" s="508"/>
      <c r="BK8" s="556"/>
      <c r="BL8" s="85"/>
      <c r="BM8" s="85"/>
      <c r="BN8" s="86"/>
      <c r="BO8" s="87"/>
      <c r="BP8" s="87"/>
      <c r="BQ8" s="533"/>
      <c r="BR8" s="88"/>
      <c r="BS8" s="88"/>
      <c r="BT8" s="88"/>
      <c r="BU8" s="88"/>
      <c r="BV8" s="88"/>
      <c r="BW8" s="88"/>
      <c r="BX8" s="88"/>
      <c r="BY8" s="88"/>
      <c r="BZ8" s="88"/>
      <c r="CA8" s="88"/>
      <c r="CB8" s="88"/>
      <c r="CC8" s="88"/>
      <c r="CD8" s="88"/>
    </row>
    <row r="9" spans="1:82" s="89" customFormat="1" ht="15" customHeight="1">
      <c r="A9" s="548"/>
      <c r="B9" s="469"/>
      <c r="C9" s="472"/>
      <c r="D9" s="474"/>
      <c r="E9" s="476"/>
      <c r="F9" s="82"/>
      <c r="G9" s="459"/>
      <c r="H9" s="461"/>
      <c r="I9" s="459"/>
      <c r="J9" s="461"/>
      <c r="K9" s="462"/>
      <c r="L9" s="464"/>
      <c r="M9" s="466"/>
      <c r="N9" s="468"/>
      <c r="O9" s="464"/>
      <c r="P9" s="466"/>
      <c r="Q9" s="468"/>
      <c r="R9" s="500"/>
      <c r="S9" s="502"/>
      <c r="T9" s="503"/>
      <c r="U9" s="511"/>
      <c r="V9" s="462"/>
      <c r="W9" s="513"/>
      <c r="X9" s="468"/>
      <c r="Y9" s="515"/>
      <c r="Z9" s="466"/>
      <c r="AA9" s="468"/>
      <c r="AB9" s="504"/>
      <c r="AC9" s="92">
        <v>210</v>
      </c>
      <c r="AD9" s="106" t="s">
        <v>103</v>
      </c>
      <c r="AE9" s="107">
        <v>260700</v>
      </c>
      <c r="AF9" s="508"/>
      <c r="AG9" s="105">
        <v>2600</v>
      </c>
      <c r="AH9" s="84"/>
      <c r="AI9" s="509"/>
      <c r="AJ9" s="94"/>
      <c r="AK9" s="500"/>
      <c r="AL9" s="479"/>
      <c r="AM9" s="508"/>
      <c r="AN9" s="523"/>
      <c r="AO9" s="524"/>
      <c r="AP9" s="526" t="s">
        <v>119</v>
      </c>
      <c r="AQ9" s="464"/>
      <c r="AR9" s="527"/>
      <c r="AS9" s="524"/>
      <c r="AT9" s="526" t="s">
        <v>164</v>
      </c>
      <c r="AU9" s="534">
        <v>11200</v>
      </c>
      <c r="AV9" s="527">
        <v>12400</v>
      </c>
      <c r="AW9" s="500"/>
      <c r="AX9" s="536"/>
      <c r="AY9" s="462"/>
      <c r="AZ9" s="540"/>
      <c r="BA9" s="462"/>
      <c r="BB9" s="580"/>
      <c r="BC9" s="558"/>
      <c r="BD9" s="558"/>
      <c r="BE9" s="558"/>
      <c r="BF9" s="462"/>
      <c r="BG9" s="540"/>
      <c r="BH9" s="462"/>
      <c r="BI9" s="536"/>
      <c r="BJ9" s="508"/>
      <c r="BK9" s="556"/>
      <c r="BL9" s="85"/>
      <c r="BM9" s="85"/>
      <c r="BN9" s="86"/>
      <c r="BO9" s="87"/>
      <c r="BP9" s="87"/>
      <c r="BQ9" s="533"/>
      <c r="BR9" s="88"/>
      <c r="BS9" s="88"/>
      <c r="BT9" s="88"/>
      <c r="BU9" s="88"/>
      <c r="BV9" s="88"/>
      <c r="BW9" s="88"/>
      <c r="BX9" s="88"/>
      <c r="BY9" s="88"/>
      <c r="BZ9" s="88"/>
      <c r="CA9" s="88"/>
      <c r="CB9" s="88"/>
      <c r="CC9" s="88"/>
      <c r="CD9" s="88"/>
    </row>
    <row r="10" spans="1:82" s="89" customFormat="1" ht="15" customHeight="1">
      <c r="A10" s="548"/>
      <c r="B10" s="469"/>
      <c r="C10" s="472"/>
      <c r="D10" s="474"/>
      <c r="E10" s="476"/>
      <c r="F10" s="82"/>
      <c r="G10" s="459"/>
      <c r="H10" s="461"/>
      <c r="I10" s="459"/>
      <c r="J10" s="461"/>
      <c r="K10" s="462"/>
      <c r="L10" s="464"/>
      <c r="M10" s="466"/>
      <c r="N10" s="468"/>
      <c r="O10" s="464"/>
      <c r="P10" s="466"/>
      <c r="Q10" s="468"/>
      <c r="R10" s="500"/>
      <c r="S10" s="502"/>
      <c r="T10" s="503"/>
      <c r="U10" s="511"/>
      <c r="V10" s="462"/>
      <c r="W10" s="513"/>
      <c r="X10" s="468"/>
      <c r="Y10" s="515"/>
      <c r="Z10" s="466"/>
      <c r="AA10" s="468"/>
      <c r="AB10" s="504"/>
      <c r="AC10" s="92">
        <v>279</v>
      </c>
      <c r="AD10" s="106" t="s">
        <v>173</v>
      </c>
      <c r="AE10" s="107">
        <v>279300</v>
      </c>
      <c r="AF10" s="508"/>
      <c r="AG10" s="105">
        <v>2790</v>
      </c>
      <c r="AH10" s="84"/>
      <c r="AI10" s="509"/>
      <c r="AJ10" s="94"/>
      <c r="AK10" s="500"/>
      <c r="AL10" s="479"/>
      <c r="AM10" s="508"/>
      <c r="AN10" s="523"/>
      <c r="AO10" s="524"/>
      <c r="AP10" s="526"/>
      <c r="AQ10" s="464"/>
      <c r="AR10" s="527"/>
      <c r="AS10" s="524"/>
      <c r="AT10" s="526"/>
      <c r="AU10" s="534"/>
      <c r="AV10" s="527"/>
      <c r="AW10" s="500"/>
      <c r="AX10" s="536"/>
      <c r="AY10" s="462"/>
      <c r="AZ10" s="540"/>
      <c r="BA10" s="462"/>
      <c r="BB10" s="580"/>
      <c r="BC10" s="558"/>
      <c r="BD10" s="558"/>
      <c r="BE10" s="558"/>
      <c r="BF10" s="462"/>
      <c r="BG10" s="540"/>
      <c r="BH10" s="462"/>
      <c r="BI10" s="536"/>
      <c r="BJ10" s="508"/>
      <c r="BK10" s="556"/>
      <c r="BL10" s="85"/>
      <c r="BM10" s="85"/>
      <c r="BN10" s="86"/>
      <c r="BO10" s="87"/>
      <c r="BP10" s="87"/>
      <c r="BQ10" s="533"/>
      <c r="BR10" s="88"/>
      <c r="BS10" s="88"/>
      <c r="BT10" s="88"/>
      <c r="BU10" s="88"/>
      <c r="BV10" s="88"/>
      <c r="BW10" s="88"/>
      <c r="BX10" s="88"/>
      <c r="BY10" s="88"/>
      <c r="BZ10" s="88"/>
      <c r="CA10" s="88"/>
      <c r="CB10" s="88"/>
      <c r="CC10" s="88"/>
      <c r="CD10" s="88"/>
    </row>
    <row r="11" spans="1:82" s="89" customFormat="1" ht="15" customHeight="1">
      <c r="A11" s="548" t="s">
        <v>146</v>
      </c>
      <c r="B11" s="469"/>
      <c r="C11" s="472"/>
      <c r="D11" s="474"/>
      <c r="E11" s="477" t="s">
        <v>7</v>
      </c>
      <c r="F11" s="82"/>
      <c r="G11" s="478">
        <v>283140</v>
      </c>
      <c r="H11" s="480"/>
      <c r="I11" s="478">
        <v>278520</v>
      </c>
      <c r="J11" s="480"/>
      <c r="K11" s="462" t="s">
        <v>160</v>
      </c>
      <c r="L11" s="486">
        <v>2720</v>
      </c>
      <c r="M11" s="489"/>
      <c r="N11" s="492" t="s">
        <v>96</v>
      </c>
      <c r="O11" s="486">
        <v>2670</v>
      </c>
      <c r="P11" s="489"/>
      <c r="Q11" s="492" t="s">
        <v>96</v>
      </c>
      <c r="R11" s="500"/>
      <c r="S11" s="502"/>
      <c r="T11" s="503"/>
      <c r="U11" s="511"/>
      <c r="V11" s="462" t="s">
        <v>105</v>
      </c>
      <c r="W11" s="516">
        <v>76090</v>
      </c>
      <c r="X11" s="492"/>
      <c r="Y11" s="518">
        <v>760</v>
      </c>
      <c r="Z11" s="489"/>
      <c r="AA11" s="492" t="s">
        <v>96</v>
      </c>
      <c r="AB11" s="504"/>
      <c r="AC11" s="92">
        <v>349</v>
      </c>
      <c r="AD11" s="106" t="s">
        <v>106</v>
      </c>
      <c r="AE11" s="107">
        <v>316700</v>
      </c>
      <c r="AF11" s="508"/>
      <c r="AG11" s="105">
        <v>3160</v>
      </c>
      <c r="AH11" s="84"/>
      <c r="AI11" s="509"/>
      <c r="AJ11" s="94"/>
      <c r="AK11" s="500"/>
      <c r="AL11" s="479"/>
      <c r="AM11" s="508"/>
      <c r="AN11" s="529" t="s">
        <v>107</v>
      </c>
      <c r="AO11" s="524"/>
      <c r="AP11" s="526" t="s">
        <v>108</v>
      </c>
      <c r="AQ11" s="464"/>
      <c r="AR11" s="527"/>
      <c r="AS11" s="524"/>
      <c r="AT11" s="526" t="s">
        <v>165</v>
      </c>
      <c r="AU11" s="534">
        <v>9700</v>
      </c>
      <c r="AV11" s="527">
        <v>10800</v>
      </c>
      <c r="AW11" s="500"/>
      <c r="AX11" s="536"/>
      <c r="AY11" s="462"/>
      <c r="AZ11" s="541">
        <v>0.09</v>
      </c>
      <c r="BA11" s="462"/>
      <c r="BB11" s="561">
        <v>0.01</v>
      </c>
      <c r="BC11" s="563">
        <v>0.03</v>
      </c>
      <c r="BD11" s="563">
        <v>0.04</v>
      </c>
      <c r="BE11" s="565">
        <v>0.06</v>
      </c>
      <c r="BF11" s="462"/>
      <c r="BG11" s="541">
        <v>0.82</v>
      </c>
      <c r="BH11" s="462"/>
      <c r="BI11" s="536"/>
      <c r="BJ11" s="508"/>
      <c r="BK11" s="556"/>
      <c r="BL11" s="85"/>
      <c r="BM11" s="85"/>
      <c r="BN11" s="86"/>
      <c r="BO11" s="87">
        <v>35</v>
      </c>
      <c r="BP11" s="87">
        <v>36</v>
      </c>
      <c r="BQ11" s="533"/>
      <c r="BR11" s="88"/>
      <c r="BS11" s="88"/>
      <c r="BT11" s="88"/>
      <c r="BU11" s="88"/>
      <c r="BV11" s="88"/>
      <c r="BW11" s="88"/>
      <c r="BX11" s="88"/>
      <c r="BY11" s="88"/>
      <c r="BZ11" s="88"/>
      <c r="CA11" s="88"/>
      <c r="CB11" s="88"/>
      <c r="CC11" s="88"/>
      <c r="CD11" s="88"/>
    </row>
    <row r="12" spans="1:82" s="89" customFormat="1" ht="15" customHeight="1">
      <c r="A12" s="548"/>
      <c r="B12" s="469"/>
      <c r="C12" s="472"/>
      <c r="D12" s="474"/>
      <c r="E12" s="476"/>
      <c r="F12" s="82"/>
      <c r="G12" s="479"/>
      <c r="H12" s="481"/>
      <c r="I12" s="479"/>
      <c r="J12" s="481"/>
      <c r="K12" s="462"/>
      <c r="L12" s="487"/>
      <c r="M12" s="490"/>
      <c r="N12" s="493"/>
      <c r="O12" s="487"/>
      <c r="P12" s="490"/>
      <c r="Q12" s="493"/>
      <c r="R12" s="500"/>
      <c r="S12" s="502"/>
      <c r="T12" s="503"/>
      <c r="U12" s="511"/>
      <c r="V12" s="462"/>
      <c r="W12" s="517"/>
      <c r="X12" s="493"/>
      <c r="Y12" s="519"/>
      <c r="Z12" s="490"/>
      <c r="AA12" s="493"/>
      <c r="AB12" s="504"/>
      <c r="AC12" s="92">
        <v>419</v>
      </c>
      <c r="AD12" s="106" t="s">
        <v>109</v>
      </c>
      <c r="AE12" s="107">
        <v>354000</v>
      </c>
      <c r="AF12" s="508"/>
      <c r="AG12" s="105">
        <v>3540</v>
      </c>
      <c r="AH12" s="84"/>
      <c r="AI12" s="509"/>
      <c r="AJ12" s="94"/>
      <c r="AK12" s="90"/>
      <c r="AL12" s="479"/>
      <c r="AM12" s="508"/>
      <c r="AN12" s="529"/>
      <c r="AO12" s="524"/>
      <c r="AP12" s="526"/>
      <c r="AQ12" s="464"/>
      <c r="AR12" s="527"/>
      <c r="AS12" s="524"/>
      <c r="AT12" s="526"/>
      <c r="AU12" s="534"/>
      <c r="AV12" s="527"/>
      <c r="AW12" s="500"/>
      <c r="AX12" s="536"/>
      <c r="AY12" s="462"/>
      <c r="AZ12" s="541"/>
      <c r="BA12" s="462"/>
      <c r="BB12" s="561"/>
      <c r="BC12" s="563"/>
      <c r="BD12" s="563"/>
      <c r="BE12" s="565"/>
      <c r="BF12" s="462"/>
      <c r="BG12" s="541"/>
      <c r="BH12" s="462"/>
      <c r="BI12" s="536"/>
      <c r="BJ12" s="508"/>
      <c r="BK12" s="556"/>
      <c r="BL12" s="85"/>
      <c r="BM12" s="85"/>
      <c r="BN12" s="86"/>
      <c r="BO12" s="87"/>
      <c r="BP12" s="87"/>
      <c r="BQ12" s="87"/>
      <c r="BR12" s="88"/>
      <c r="BS12" s="88"/>
      <c r="BT12" s="88"/>
      <c r="BU12" s="88"/>
      <c r="BV12" s="88"/>
      <c r="BW12" s="88"/>
      <c r="BX12" s="88"/>
      <c r="BY12" s="88"/>
      <c r="BZ12" s="88"/>
      <c r="CA12" s="88"/>
      <c r="CB12" s="88"/>
      <c r="CC12" s="88"/>
      <c r="CD12" s="88"/>
    </row>
    <row r="13" spans="1:82" s="89" customFormat="1" ht="15" customHeight="1">
      <c r="A13" s="548"/>
      <c r="B13" s="469"/>
      <c r="C13" s="472"/>
      <c r="D13" s="474"/>
      <c r="E13" s="476"/>
      <c r="F13" s="82"/>
      <c r="G13" s="479"/>
      <c r="H13" s="481"/>
      <c r="I13" s="479"/>
      <c r="J13" s="481"/>
      <c r="K13" s="462"/>
      <c r="L13" s="487"/>
      <c r="M13" s="490"/>
      <c r="N13" s="493"/>
      <c r="O13" s="487"/>
      <c r="P13" s="490"/>
      <c r="Q13" s="493"/>
      <c r="R13" s="500"/>
      <c r="S13" s="502"/>
      <c r="T13" s="503"/>
      <c r="U13" s="511"/>
      <c r="V13" s="462"/>
      <c r="W13" s="517"/>
      <c r="X13" s="493"/>
      <c r="Y13" s="519"/>
      <c r="Z13" s="490"/>
      <c r="AA13" s="493"/>
      <c r="AB13" s="504"/>
      <c r="AC13" s="92">
        <v>489</v>
      </c>
      <c r="AD13" s="106" t="s">
        <v>110</v>
      </c>
      <c r="AE13" s="107">
        <v>391300</v>
      </c>
      <c r="AF13" s="508"/>
      <c r="AG13" s="105">
        <v>3910</v>
      </c>
      <c r="AH13" s="84"/>
      <c r="AI13" s="509"/>
      <c r="AJ13" s="94"/>
      <c r="AK13" s="90"/>
      <c r="AL13" s="479"/>
      <c r="AM13" s="508"/>
      <c r="AN13" s="529"/>
      <c r="AO13" s="524"/>
      <c r="AP13" s="526" t="s">
        <v>126</v>
      </c>
      <c r="AQ13" s="464"/>
      <c r="AR13" s="527"/>
      <c r="AS13" s="524"/>
      <c r="AT13" s="526" t="s">
        <v>166</v>
      </c>
      <c r="AU13" s="534">
        <v>8700</v>
      </c>
      <c r="AV13" s="527">
        <v>9700</v>
      </c>
      <c r="AW13" s="500"/>
      <c r="AX13" s="536"/>
      <c r="AY13" s="462"/>
      <c r="AZ13" s="541"/>
      <c r="BA13" s="462"/>
      <c r="BB13" s="561"/>
      <c r="BC13" s="563"/>
      <c r="BD13" s="563"/>
      <c r="BE13" s="565"/>
      <c r="BF13" s="462"/>
      <c r="BG13" s="541"/>
      <c r="BH13" s="462"/>
      <c r="BI13" s="536"/>
      <c r="BJ13" s="508"/>
      <c r="BK13" s="556"/>
      <c r="BL13" s="85"/>
      <c r="BM13" s="85"/>
      <c r="BN13" s="86"/>
      <c r="BO13" s="87"/>
      <c r="BP13" s="87"/>
      <c r="BQ13" s="87"/>
      <c r="BR13" s="88"/>
      <c r="BS13" s="88"/>
      <c r="BT13" s="88"/>
      <c r="BU13" s="88"/>
      <c r="BV13" s="88"/>
      <c r="BW13" s="88"/>
      <c r="BX13" s="88"/>
      <c r="BY13" s="88"/>
      <c r="BZ13" s="88"/>
      <c r="CA13" s="88"/>
      <c r="CB13" s="88"/>
      <c r="CC13" s="88"/>
      <c r="CD13" s="88"/>
    </row>
    <row r="14" spans="1:82" s="89" customFormat="1" ht="15" customHeight="1">
      <c r="A14" s="548"/>
      <c r="B14" s="469"/>
      <c r="C14" s="472"/>
      <c r="D14" s="474"/>
      <c r="E14" s="476"/>
      <c r="F14" s="82"/>
      <c r="G14" s="479"/>
      <c r="H14" s="482"/>
      <c r="I14" s="479"/>
      <c r="J14" s="482"/>
      <c r="K14" s="462"/>
      <c r="L14" s="488"/>
      <c r="M14" s="491"/>
      <c r="N14" s="494"/>
      <c r="O14" s="488"/>
      <c r="P14" s="491"/>
      <c r="Q14" s="494"/>
      <c r="R14" s="500"/>
      <c r="S14" s="502"/>
      <c r="T14" s="503"/>
      <c r="U14" s="511"/>
      <c r="V14" s="462"/>
      <c r="W14" s="517"/>
      <c r="X14" s="494"/>
      <c r="Y14" s="519"/>
      <c r="Z14" s="491"/>
      <c r="AA14" s="493"/>
      <c r="AB14" s="504"/>
      <c r="AC14" s="92">
        <v>559</v>
      </c>
      <c r="AD14" s="106" t="s">
        <v>111</v>
      </c>
      <c r="AE14" s="107">
        <v>428700</v>
      </c>
      <c r="AF14" s="508"/>
      <c r="AG14" s="105">
        <v>4280</v>
      </c>
      <c r="AH14" s="84"/>
      <c r="AI14" s="509"/>
      <c r="AJ14" s="94" t="s">
        <v>112</v>
      </c>
      <c r="AK14" s="90"/>
      <c r="AL14" s="521"/>
      <c r="AM14" s="508"/>
      <c r="AN14" s="530"/>
      <c r="AO14" s="524"/>
      <c r="AP14" s="543"/>
      <c r="AQ14" s="531"/>
      <c r="AR14" s="528"/>
      <c r="AS14" s="524"/>
      <c r="AT14" s="543"/>
      <c r="AU14" s="544"/>
      <c r="AV14" s="528"/>
      <c r="AW14" s="500"/>
      <c r="AX14" s="537"/>
      <c r="AY14" s="462"/>
      <c r="AZ14" s="542"/>
      <c r="BA14" s="462"/>
      <c r="BB14" s="562"/>
      <c r="BC14" s="564"/>
      <c r="BD14" s="564"/>
      <c r="BE14" s="566"/>
      <c r="BF14" s="462"/>
      <c r="BG14" s="542"/>
      <c r="BH14" s="462"/>
      <c r="BI14" s="536"/>
      <c r="BJ14" s="508"/>
      <c r="BK14" s="556"/>
      <c r="BL14" s="85"/>
      <c r="BM14" s="85"/>
      <c r="BN14" s="86"/>
      <c r="BO14" s="87"/>
      <c r="BP14" s="87"/>
      <c r="BQ14" s="87"/>
      <c r="BR14" s="88"/>
      <c r="BS14" s="88"/>
      <c r="BT14" s="88"/>
      <c r="BU14" s="88"/>
      <c r="BV14" s="88"/>
      <c r="BW14" s="88"/>
      <c r="BX14" s="88"/>
      <c r="BY14" s="88"/>
      <c r="BZ14" s="88"/>
      <c r="CA14" s="88"/>
      <c r="CB14" s="88"/>
      <c r="CC14" s="88"/>
      <c r="CD14" s="88"/>
    </row>
    <row r="15" spans="1:82" s="35" customFormat="1" ht="15" customHeight="1">
      <c r="A15" s="549" t="s">
        <v>147</v>
      </c>
      <c r="B15" s="469"/>
      <c r="C15" s="483" t="s">
        <v>113</v>
      </c>
      <c r="D15" s="495" t="s">
        <v>94</v>
      </c>
      <c r="E15" s="498" t="s">
        <v>95</v>
      </c>
      <c r="F15" s="54"/>
      <c r="G15" s="458">
        <v>162750</v>
      </c>
      <c r="H15" s="460">
        <v>238840</v>
      </c>
      <c r="I15" s="458">
        <v>159830</v>
      </c>
      <c r="J15" s="460">
        <v>235920</v>
      </c>
      <c r="K15" s="462" t="s">
        <v>160</v>
      </c>
      <c r="L15" s="463">
        <v>1520</v>
      </c>
      <c r="M15" s="465">
        <v>2280</v>
      </c>
      <c r="N15" s="467" t="s">
        <v>96</v>
      </c>
      <c r="O15" s="463">
        <v>1490</v>
      </c>
      <c r="P15" s="465">
        <v>2250</v>
      </c>
      <c r="Q15" s="467" t="s">
        <v>96</v>
      </c>
      <c r="R15" s="462" t="s">
        <v>97</v>
      </c>
      <c r="S15" s="501">
        <v>23860</v>
      </c>
      <c r="T15" s="503" t="s">
        <v>97</v>
      </c>
      <c r="U15" s="510">
        <v>230</v>
      </c>
      <c r="V15" s="462" t="s">
        <v>105</v>
      </c>
      <c r="W15" s="512">
        <v>152180</v>
      </c>
      <c r="X15" s="467">
        <v>76090</v>
      </c>
      <c r="Y15" s="514">
        <v>1520</v>
      </c>
      <c r="Z15" s="465">
        <v>760</v>
      </c>
      <c r="AA15" s="467" t="s">
        <v>96</v>
      </c>
      <c r="AB15" s="504"/>
      <c r="AC15" s="92">
        <v>629</v>
      </c>
      <c r="AD15" s="106" t="s">
        <v>114</v>
      </c>
      <c r="AE15" s="107">
        <v>466000</v>
      </c>
      <c r="AF15" s="508"/>
      <c r="AG15" s="105">
        <v>4660</v>
      </c>
      <c r="AH15" s="84"/>
      <c r="AI15" s="509"/>
      <c r="AJ15" s="95" t="s">
        <v>115</v>
      </c>
      <c r="AK15" s="462" t="s">
        <v>116</v>
      </c>
      <c r="AL15" s="520">
        <v>30060</v>
      </c>
      <c r="AM15" s="508" t="s">
        <v>97</v>
      </c>
      <c r="AN15" s="522">
        <v>240</v>
      </c>
      <c r="AO15" s="524" t="s">
        <v>105</v>
      </c>
      <c r="AP15" s="525" t="s">
        <v>100</v>
      </c>
      <c r="AQ15" s="463">
        <v>1700</v>
      </c>
      <c r="AR15" s="532">
        <v>1900</v>
      </c>
      <c r="AS15" s="524" t="s">
        <v>105</v>
      </c>
      <c r="AT15" s="525" t="s">
        <v>167</v>
      </c>
      <c r="AU15" s="545">
        <v>25700</v>
      </c>
      <c r="AV15" s="532">
        <v>28600</v>
      </c>
      <c r="AW15" s="462" t="s">
        <v>102</v>
      </c>
      <c r="AX15" s="535">
        <v>1290</v>
      </c>
      <c r="AY15" s="462" t="s">
        <v>102</v>
      </c>
      <c r="AZ15" s="539" t="s">
        <v>180</v>
      </c>
      <c r="BA15" s="462" t="s">
        <v>102</v>
      </c>
      <c r="BB15" s="557" t="s">
        <v>190</v>
      </c>
      <c r="BC15" s="557" t="s">
        <v>190</v>
      </c>
      <c r="BD15" s="557" t="s">
        <v>190</v>
      </c>
      <c r="BE15" s="559" t="s">
        <v>190</v>
      </c>
      <c r="BF15" s="55"/>
      <c r="BG15" s="539" t="s">
        <v>191</v>
      </c>
      <c r="BH15" s="462" t="s">
        <v>102</v>
      </c>
      <c r="BI15" s="535">
        <v>24100</v>
      </c>
      <c r="BJ15" s="508" t="s">
        <v>98</v>
      </c>
      <c r="BK15" s="555">
        <v>240</v>
      </c>
      <c r="BL15" s="51"/>
      <c r="BM15" s="51"/>
      <c r="BN15" s="26"/>
      <c r="BO15" s="19">
        <v>37</v>
      </c>
      <c r="BP15" s="19">
        <v>38</v>
      </c>
      <c r="BQ15" s="412">
        <v>2</v>
      </c>
      <c r="BR15" s="34"/>
      <c r="BS15" s="34"/>
      <c r="BT15" s="34"/>
      <c r="BU15" s="34"/>
      <c r="BV15" s="34"/>
      <c r="BW15" s="34"/>
      <c r="BX15" s="34"/>
      <c r="BY15" s="34"/>
      <c r="BZ15" s="34"/>
      <c r="CA15" s="34"/>
      <c r="CB15" s="34"/>
      <c r="CC15" s="34"/>
      <c r="CD15" s="34"/>
    </row>
    <row r="16" spans="1:82" s="35" customFormat="1" ht="15" customHeight="1">
      <c r="A16" s="549"/>
      <c r="B16" s="469"/>
      <c r="C16" s="484"/>
      <c r="D16" s="496"/>
      <c r="E16" s="499"/>
      <c r="F16" s="54"/>
      <c r="G16" s="459"/>
      <c r="H16" s="461"/>
      <c r="I16" s="459"/>
      <c r="J16" s="461"/>
      <c r="K16" s="462"/>
      <c r="L16" s="464"/>
      <c r="M16" s="466"/>
      <c r="N16" s="468"/>
      <c r="O16" s="464"/>
      <c r="P16" s="466"/>
      <c r="Q16" s="468"/>
      <c r="R16" s="462"/>
      <c r="S16" s="502"/>
      <c r="T16" s="503"/>
      <c r="U16" s="511"/>
      <c r="V16" s="462"/>
      <c r="W16" s="513"/>
      <c r="X16" s="468"/>
      <c r="Y16" s="515"/>
      <c r="Z16" s="466"/>
      <c r="AA16" s="468"/>
      <c r="AB16" s="504"/>
      <c r="AC16" s="92">
        <v>699</v>
      </c>
      <c r="AD16" s="106" t="s">
        <v>117</v>
      </c>
      <c r="AE16" s="107">
        <v>503300</v>
      </c>
      <c r="AF16" s="508"/>
      <c r="AG16" s="105">
        <v>5030</v>
      </c>
      <c r="AH16" s="84"/>
      <c r="AI16" s="509"/>
      <c r="AJ16" s="94"/>
      <c r="AK16" s="462"/>
      <c r="AL16" s="479"/>
      <c r="AM16" s="508"/>
      <c r="AN16" s="523"/>
      <c r="AO16" s="524"/>
      <c r="AP16" s="526"/>
      <c r="AQ16" s="464"/>
      <c r="AR16" s="527"/>
      <c r="AS16" s="524"/>
      <c r="AT16" s="526"/>
      <c r="AU16" s="534"/>
      <c r="AV16" s="527"/>
      <c r="AW16" s="462"/>
      <c r="AX16" s="536"/>
      <c r="AY16" s="462"/>
      <c r="AZ16" s="540"/>
      <c r="BA16" s="462"/>
      <c r="BB16" s="558"/>
      <c r="BC16" s="558"/>
      <c r="BD16" s="558"/>
      <c r="BE16" s="560"/>
      <c r="BF16" s="55"/>
      <c r="BG16" s="540"/>
      <c r="BH16" s="462"/>
      <c r="BI16" s="536"/>
      <c r="BJ16" s="508"/>
      <c r="BK16" s="556"/>
      <c r="BL16" s="51"/>
      <c r="BM16" s="51"/>
      <c r="BN16" s="26"/>
      <c r="BO16" s="19"/>
      <c r="BP16" s="19"/>
      <c r="BQ16" s="412"/>
      <c r="BR16" s="34"/>
      <c r="BS16" s="34"/>
      <c r="BT16" s="34"/>
      <c r="BU16" s="34"/>
      <c r="BV16" s="34"/>
      <c r="BW16" s="34"/>
      <c r="BX16" s="34"/>
      <c r="BY16" s="34"/>
      <c r="BZ16" s="34"/>
      <c r="CA16" s="34"/>
      <c r="CB16" s="34"/>
      <c r="CC16" s="34"/>
      <c r="CD16" s="34"/>
    </row>
    <row r="17" spans="1:82" s="35" customFormat="1" ht="15" customHeight="1">
      <c r="A17" s="549"/>
      <c r="B17" s="469"/>
      <c r="C17" s="484"/>
      <c r="D17" s="496"/>
      <c r="E17" s="499"/>
      <c r="F17" s="54"/>
      <c r="G17" s="459"/>
      <c r="H17" s="461"/>
      <c r="I17" s="459"/>
      <c r="J17" s="461"/>
      <c r="K17" s="462"/>
      <c r="L17" s="464"/>
      <c r="M17" s="466"/>
      <c r="N17" s="468"/>
      <c r="O17" s="464"/>
      <c r="P17" s="466"/>
      <c r="Q17" s="468"/>
      <c r="R17" s="462"/>
      <c r="S17" s="502"/>
      <c r="T17" s="503"/>
      <c r="U17" s="511"/>
      <c r="V17" s="462"/>
      <c r="W17" s="513"/>
      <c r="X17" s="468"/>
      <c r="Y17" s="515"/>
      <c r="Z17" s="466"/>
      <c r="AA17" s="468"/>
      <c r="AB17" s="504"/>
      <c r="AC17" s="92">
        <v>769</v>
      </c>
      <c r="AD17" s="106" t="s">
        <v>118</v>
      </c>
      <c r="AE17" s="107">
        <v>540700</v>
      </c>
      <c r="AF17" s="508"/>
      <c r="AG17" s="105">
        <v>5400</v>
      </c>
      <c r="AH17" s="84"/>
      <c r="AI17" s="509"/>
      <c r="AJ17" s="94"/>
      <c r="AK17" s="462"/>
      <c r="AL17" s="479"/>
      <c r="AM17" s="508"/>
      <c r="AN17" s="523"/>
      <c r="AO17" s="524"/>
      <c r="AP17" s="526" t="s">
        <v>168</v>
      </c>
      <c r="AQ17" s="464"/>
      <c r="AR17" s="527"/>
      <c r="AS17" s="524"/>
      <c r="AT17" s="526" t="s">
        <v>104</v>
      </c>
      <c r="AU17" s="534">
        <v>14200</v>
      </c>
      <c r="AV17" s="527">
        <v>15700</v>
      </c>
      <c r="AW17" s="462"/>
      <c r="AX17" s="536"/>
      <c r="AY17" s="462"/>
      <c r="AZ17" s="540"/>
      <c r="BA17" s="462"/>
      <c r="BB17" s="558"/>
      <c r="BC17" s="558"/>
      <c r="BD17" s="558"/>
      <c r="BE17" s="560"/>
      <c r="BF17" s="55"/>
      <c r="BG17" s="540"/>
      <c r="BH17" s="462"/>
      <c r="BI17" s="536"/>
      <c r="BJ17" s="508"/>
      <c r="BK17" s="556"/>
      <c r="BL17" s="51"/>
      <c r="BM17" s="51"/>
      <c r="BN17" s="26"/>
      <c r="BO17" s="19"/>
      <c r="BP17" s="19"/>
      <c r="BQ17" s="412"/>
      <c r="BR17" s="34"/>
      <c r="BS17" s="34"/>
      <c r="BT17" s="34"/>
      <c r="BU17" s="34"/>
      <c r="BV17" s="34"/>
      <c r="BW17" s="34"/>
      <c r="BX17" s="34"/>
      <c r="BY17" s="34"/>
      <c r="BZ17" s="34"/>
      <c r="CA17" s="34"/>
      <c r="CB17" s="34"/>
      <c r="CC17" s="34"/>
      <c r="CD17" s="34"/>
    </row>
    <row r="18" spans="1:82" s="35" customFormat="1" ht="15" customHeight="1">
      <c r="A18" s="549"/>
      <c r="B18" s="469"/>
      <c r="C18" s="484"/>
      <c r="D18" s="496"/>
      <c r="E18" s="499"/>
      <c r="F18" s="54"/>
      <c r="G18" s="459"/>
      <c r="H18" s="461"/>
      <c r="I18" s="459"/>
      <c r="J18" s="461"/>
      <c r="K18" s="462"/>
      <c r="L18" s="464"/>
      <c r="M18" s="466"/>
      <c r="N18" s="468"/>
      <c r="O18" s="464"/>
      <c r="P18" s="466"/>
      <c r="Q18" s="468"/>
      <c r="R18" s="462"/>
      <c r="S18" s="502"/>
      <c r="T18" s="503"/>
      <c r="U18" s="511"/>
      <c r="V18" s="462"/>
      <c r="W18" s="513"/>
      <c r="X18" s="468"/>
      <c r="Y18" s="515"/>
      <c r="Z18" s="466"/>
      <c r="AA18" s="468"/>
      <c r="AB18" s="504"/>
      <c r="AC18" s="92">
        <v>839</v>
      </c>
      <c r="AD18" s="106" t="s">
        <v>120</v>
      </c>
      <c r="AE18" s="107">
        <v>578000</v>
      </c>
      <c r="AF18" s="508"/>
      <c r="AG18" s="105">
        <v>5780</v>
      </c>
      <c r="AH18" s="84"/>
      <c r="AI18" s="509"/>
      <c r="AJ18" s="94"/>
      <c r="AK18" s="462"/>
      <c r="AL18" s="479"/>
      <c r="AM18" s="508"/>
      <c r="AN18" s="523"/>
      <c r="AO18" s="524"/>
      <c r="AP18" s="526"/>
      <c r="AQ18" s="464"/>
      <c r="AR18" s="527"/>
      <c r="AS18" s="524"/>
      <c r="AT18" s="526"/>
      <c r="AU18" s="534"/>
      <c r="AV18" s="527"/>
      <c r="AW18" s="462"/>
      <c r="AX18" s="536"/>
      <c r="AY18" s="462"/>
      <c r="AZ18" s="540"/>
      <c r="BA18" s="462"/>
      <c r="BB18" s="558"/>
      <c r="BC18" s="558"/>
      <c r="BD18" s="558"/>
      <c r="BE18" s="560"/>
      <c r="BF18" s="55"/>
      <c r="BG18" s="540"/>
      <c r="BH18" s="462"/>
      <c r="BI18" s="536"/>
      <c r="BJ18" s="508"/>
      <c r="BK18" s="556"/>
      <c r="BL18" s="51"/>
      <c r="BM18" s="51"/>
      <c r="BN18" s="26"/>
      <c r="BO18" s="19"/>
      <c r="BP18" s="19"/>
      <c r="BQ18" s="412"/>
      <c r="BR18" s="34"/>
      <c r="BS18" s="34"/>
      <c r="BT18" s="34"/>
      <c r="BU18" s="34"/>
      <c r="BV18" s="34"/>
      <c r="BW18" s="34"/>
      <c r="BX18" s="34"/>
      <c r="BY18" s="34"/>
      <c r="BZ18" s="34"/>
      <c r="CA18" s="34"/>
      <c r="CB18" s="34"/>
      <c r="CC18" s="34"/>
      <c r="CD18" s="34"/>
    </row>
    <row r="19" spans="1:82" s="35" customFormat="1" ht="15" customHeight="1">
      <c r="A19" s="549" t="s">
        <v>148</v>
      </c>
      <c r="B19" s="469"/>
      <c r="C19" s="484"/>
      <c r="D19" s="496"/>
      <c r="E19" s="546" t="s">
        <v>7</v>
      </c>
      <c r="F19" s="54"/>
      <c r="G19" s="478">
        <v>238840</v>
      </c>
      <c r="H19" s="480"/>
      <c r="I19" s="478">
        <v>235920</v>
      </c>
      <c r="J19" s="480"/>
      <c r="K19" s="462" t="s">
        <v>105</v>
      </c>
      <c r="L19" s="486">
        <v>2280</v>
      </c>
      <c r="M19" s="489"/>
      <c r="N19" s="492" t="s">
        <v>96</v>
      </c>
      <c r="O19" s="486">
        <v>2250</v>
      </c>
      <c r="P19" s="489"/>
      <c r="Q19" s="492" t="s">
        <v>96</v>
      </c>
      <c r="R19" s="462"/>
      <c r="S19" s="502"/>
      <c r="T19" s="503"/>
      <c r="U19" s="511"/>
      <c r="V19" s="462" t="s">
        <v>105</v>
      </c>
      <c r="W19" s="516">
        <v>76090</v>
      </c>
      <c r="X19" s="492"/>
      <c r="Y19" s="518">
        <v>760</v>
      </c>
      <c r="Z19" s="489"/>
      <c r="AA19" s="492" t="s">
        <v>96</v>
      </c>
      <c r="AB19" s="504"/>
      <c r="AC19" s="92">
        <v>909</v>
      </c>
      <c r="AD19" s="106" t="s">
        <v>121</v>
      </c>
      <c r="AE19" s="107">
        <v>615300</v>
      </c>
      <c r="AF19" s="508"/>
      <c r="AG19" s="105">
        <v>6150</v>
      </c>
      <c r="AH19" s="84"/>
      <c r="AI19" s="509"/>
      <c r="AJ19" s="94"/>
      <c r="AK19" s="462"/>
      <c r="AL19" s="479"/>
      <c r="AM19" s="508"/>
      <c r="AN19" s="529" t="s">
        <v>107</v>
      </c>
      <c r="AO19" s="524"/>
      <c r="AP19" s="526" t="s">
        <v>108</v>
      </c>
      <c r="AQ19" s="464"/>
      <c r="AR19" s="527"/>
      <c r="AS19" s="524"/>
      <c r="AT19" s="526" t="s">
        <v>165</v>
      </c>
      <c r="AU19" s="534">
        <v>12300</v>
      </c>
      <c r="AV19" s="527">
        <v>13700</v>
      </c>
      <c r="AW19" s="462"/>
      <c r="AX19" s="536"/>
      <c r="AY19" s="462"/>
      <c r="AZ19" s="541">
        <v>0.08</v>
      </c>
      <c r="BA19" s="462"/>
      <c r="BB19" s="561">
        <v>0.02</v>
      </c>
      <c r="BC19" s="563">
        <v>0.03</v>
      </c>
      <c r="BD19" s="563">
        <v>0.05</v>
      </c>
      <c r="BE19" s="565">
        <v>0.06</v>
      </c>
      <c r="BF19" s="55"/>
      <c r="BG19" s="541">
        <v>0.82</v>
      </c>
      <c r="BH19" s="462"/>
      <c r="BI19" s="536"/>
      <c r="BJ19" s="508"/>
      <c r="BK19" s="556"/>
      <c r="BL19" s="51"/>
      <c r="BM19" s="51"/>
      <c r="BN19" s="26"/>
      <c r="BO19" s="19">
        <v>37</v>
      </c>
      <c r="BP19" s="19">
        <v>38</v>
      </c>
      <c r="BQ19" s="412"/>
      <c r="BR19" s="34"/>
      <c r="BS19" s="34"/>
      <c r="BT19" s="34"/>
      <c r="BU19" s="34"/>
      <c r="BV19" s="34"/>
      <c r="BW19" s="34"/>
      <c r="BX19" s="34"/>
      <c r="BY19" s="34"/>
      <c r="BZ19" s="34"/>
      <c r="CA19" s="34"/>
      <c r="CB19" s="34"/>
      <c r="CC19" s="34"/>
      <c r="CD19" s="34"/>
    </row>
    <row r="20" spans="1:82" s="35" customFormat="1" ht="15" customHeight="1">
      <c r="A20" s="549"/>
      <c r="B20" s="469"/>
      <c r="C20" s="484"/>
      <c r="D20" s="496"/>
      <c r="E20" s="499"/>
      <c r="F20" s="54"/>
      <c r="G20" s="479"/>
      <c r="H20" s="481"/>
      <c r="I20" s="479"/>
      <c r="J20" s="481"/>
      <c r="K20" s="462"/>
      <c r="L20" s="487"/>
      <c r="M20" s="490"/>
      <c r="N20" s="493"/>
      <c r="O20" s="487"/>
      <c r="P20" s="490"/>
      <c r="Q20" s="493"/>
      <c r="R20" s="462"/>
      <c r="S20" s="502"/>
      <c r="T20" s="503"/>
      <c r="U20" s="511"/>
      <c r="V20" s="462"/>
      <c r="W20" s="517"/>
      <c r="X20" s="493"/>
      <c r="Y20" s="519"/>
      <c r="Z20" s="490"/>
      <c r="AA20" s="493"/>
      <c r="AB20" s="57"/>
      <c r="AC20" s="92">
        <v>979</v>
      </c>
      <c r="AD20" s="106" t="s">
        <v>122</v>
      </c>
      <c r="AE20" s="107">
        <v>652700</v>
      </c>
      <c r="AF20" s="508"/>
      <c r="AG20" s="105">
        <v>6520</v>
      </c>
      <c r="AH20" s="84"/>
      <c r="AI20" s="509"/>
      <c r="AJ20" s="94"/>
      <c r="AK20" s="56"/>
      <c r="AL20" s="479"/>
      <c r="AM20" s="508"/>
      <c r="AN20" s="529"/>
      <c r="AO20" s="524"/>
      <c r="AP20" s="526"/>
      <c r="AQ20" s="464"/>
      <c r="AR20" s="527"/>
      <c r="AS20" s="524"/>
      <c r="AT20" s="526"/>
      <c r="AU20" s="534"/>
      <c r="AV20" s="527"/>
      <c r="AW20" s="462"/>
      <c r="AX20" s="536"/>
      <c r="AY20" s="462"/>
      <c r="AZ20" s="541"/>
      <c r="BA20" s="462"/>
      <c r="BB20" s="561"/>
      <c r="BC20" s="563"/>
      <c r="BD20" s="563"/>
      <c r="BE20" s="565"/>
      <c r="BF20" s="55"/>
      <c r="BG20" s="541"/>
      <c r="BH20" s="462"/>
      <c r="BI20" s="536"/>
      <c r="BJ20" s="508"/>
      <c r="BK20" s="556"/>
      <c r="BL20" s="51"/>
      <c r="BM20" s="51"/>
      <c r="BN20" s="26"/>
      <c r="BO20" s="19"/>
      <c r="BP20" s="19"/>
      <c r="BQ20" s="19"/>
      <c r="BR20" s="34"/>
      <c r="BS20" s="34"/>
      <c r="BT20" s="34"/>
      <c r="BU20" s="34"/>
      <c r="BV20" s="34"/>
      <c r="BW20" s="34"/>
      <c r="BX20" s="34"/>
      <c r="BY20" s="34"/>
      <c r="BZ20" s="34"/>
      <c r="CA20" s="34"/>
      <c r="CB20" s="34"/>
      <c r="CC20" s="34"/>
      <c r="CD20" s="34"/>
    </row>
    <row r="21" spans="1:82" s="35" customFormat="1" ht="15" customHeight="1">
      <c r="A21" s="549"/>
      <c r="B21" s="469"/>
      <c r="C21" s="484"/>
      <c r="D21" s="496"/>
      <c r="E21" s="499"/>
      <c r="F21" s="54"/>
      <c r="G21" s="479"/>
      <c r="H21" s="481"/>
      <c r="I21" s="479"/>
      <c r="J21" s="481"/>
      <c r="K21" s="462"/>
      <c r="L21" s="487"/>
      <c r="M21" s="490"/>
      <c r="N21" s="493"/>
      <c r="O21" s="487"/>
      <c r="P21" s="490"/>
      <c r="Q21" s="493"/>
      <c r="R21" s="462"/>
      <c r="S21" s="502"/>
      <c r="T21" s="503"/>
      <c r="U21" s="511"/>
      <c r="V21" s="462"/>
      <c r="W21" s="517"/>
      <c r="X21" s="493"/>
      <c r="Y21" s="519"/>
      <c r="Z21" s="490"/>
      <c r="AA21" s="493"/>
      <c r="AB21" s="57"/>
      <c r="AC21" s="92">
        <v>1049</v>
      </c>
      <c r="AD21" s="106" t="s">
        <v>123</v>
      </c>
      <c r="AE21" s="107">
        <v>690000</v>
      </c>
      <c r="AF21" s="508"/>
      <c r="AG21" s="105">
        <v>6900</v>
      </c>
      <c r="AH21" s="84"/>
      <c r="AI21" s="509"/>
      <c r="AJ21" s="94"/>
      <c r="AK21" s="56"/>
      <c r="AL21" s="479"/>
      <c r="AM21" s="508"/>
      <c r="AN21" s="529"/>
      <c r="AO21" s="524"/>
      <c r="AP21" s="526" t="s">
        <v>169</v>
      </c>
      <c r="AQ21" s="464"/>
      <c r="AR21" s="527"/>
      <c r="AS21" s="524"/>
      <c r="AT21" s="526" t="s">
        <v>166</v>
      </c>
      <c r="AU21" s="534">
        <v>11000</v>
      </c>
      <c r="AV21" s="527">
        <v>12300</v>
      </c>
      <c r="AW21" s="462"/>
      <c r="AX21" s="536"/>
      <c r="AY21" s="462"/>
      <c r="AZ21" s="541"/>
      <c r="BA21" s="462"/>
      <c r="BB21" s="561"/>
      <c r="BC21" s="563"/>
      <c r="BD21" s="563"/>
      <c r="BE21" s="565"/>
      <c r="BF21" s="55"/>
      <c r="BG21" s="541"/>
      <c r="BH21" s="462"/>
      <c r="BI21" s="536"/>
      <c r="BJ21" s="508"/>
      <c r="BK21" s="556"/>
      <c r="BL21" s="51"/>
      <c r="BM21" s="51"/>
      <c r="BN21" s="26"/>
      <c r="BO21" s="19"/>
      <c r="BP21" s="19"/>
      <c r="BQ21" s="19"/>
      <c r="BR21" s="34"/>
      <c r="BS21" s="34"/>
      <c r="BT21" s="34"/>
      <c r="BU21" s="34"/>
      <c r="BV21" s="34"/>
      <c r="BW21" s="34"/>
      <c r="BX21" s="34"/>
      <c r="BY21" s="34"/>
      <c r="BZ21" s="34"/>
      <c r="CA21" s="34"/>
      <c r="CB21" s="34"/>
      <c r="CC21" s="34"/>
      <c r="CD21" s="34"/>
    </row>
    <row r="22" spans="1:82" s="35" customFormat="1" ht="15" customHeight="1">
      <c r="A22" s="549"/>
      <c r="B22" s="470"/>
      <c r="C22" s="485"/>
      <c r="D22" s="497"/>
      <c r="E22" s="547"/>
      <c r="F22" s="54"/>
      <c r="G22" s="479"/>
      <c r="H22" s="482"/>
      <c r="I22" s="479"/>
      <c r="J22" s="482"/>
      <c r="K22" s="462"/>
      <c r="L22" s="488"/>
      <c r="M22" s="491"/>
      <c r="N22" s="494"/>
      <c r="O22" s="488"/>
      <c r="P22" s="491"/>
      <c r="Q22" s="494"/>
      <c r="R22" s="462"/>
      <c r="S22" s="502"/>
      <c r="T22" s="503"/>
      <c r="U22" s="511"/>
      <c r="V22" s="462"/>
      <c r="W22" s="517"/>
      <c r="X22" s="494"/>
      <c r="Y22" s="519"/>
      <c r="Z22" s="491"/>
      <c r="AA22" s="493"/>
      <c r="AB22" s="57"/>
      <c r="AC22" s="92">
        <v>1050</v>
      </c>
      <c r="AD22" s="108" t="s">
        <v>124</v>
      </c>
      <c r="AE22" s="109">
        <v>727300</v>
      </c>
      <c r="AF22" s="508"/>
      <c r="AG22" s="105">
        <v>7270</v>
      </c>
      <c r="AH22" s="84"/>
      <c r="AI22" s="509"/>
      <c r="AJ22" s="94"/>
      <c r="AK22" s="56"/>
      <c r="AL22" s="521"/>
      <c r="AM22" s="508"/>
      <c r="AN22" s="530"/>
      <c r="AO22" s="524"/>
      <c r="AP22" s="543"/>
      <c r="AQ22" s="531"/>
      <c r="AR22" s="528"/>
      <c r="AS22" s="524"/>
      <c r="AT22" s="543"/>
      <c r="AU22" s="544"/>
      <c r="AV22" s="528"/>
      <c r="AW22" s="462"/>
      <c r="AX22" s="537"/>
      <c r="AY22" s="462"/>
      <c r="AZ22" s="542"/>
      <c r="BA22" s="462"/>
      <c r="BB22" s="562"/>
      <c r="BC22" s="564"/>
      <c r="BD22" s="564"/>
      <c r="BE22" s="566"/>
      <c r="BF22" s="55"/>
      <c r="BG22" s="542"/>
      <c r="BH22" s="462"/>
      <c r="BI22" s="536"/>
      <c r="BJ22" s="508"/>
      <c r="BK22" s="556"/>
      <c r="BL22" s="51"/>
      <c r="BM22" s="51"/>
      <c r="BN22" s="26"/>
      <c r="BO22" s="19"/>
      <c r="BP22" s="19"/>
      <c r="BQ22" s="19"/>
      <c r="BR22" s="34"/>
      <c r="BS22" s="34"/>
      <c r="BT22" s="34"/>
      <c r="BU22" s="34"/>
      <c r="BV22" s="34"/>
      <c r="BW22" s="34"/>
      <c r="BX22" s="34"/>
      <c r="BY22" s="34"/>
      <c r="BZ22" s="34"/>
      <c r="CA22" s="34"/>
      <c r="CB22" s="34"/>
      <c r="CC22" s="34"/>
      <c r="CD22" s="34"/>
    </row>
    <row r="23" spans="1:82">
      <c r="Y23" s="63"/>
      <c r="Z23" s="63"/>
      <c r="AA23" s="63"/>
      <c r="AL23" s="50"/>
      <c r="AN23" s="65"/>
      <c r="AX23" s="50"/>
      <c r="AZ23" s="50"/>
      <c r="BB23" s="581" t="s">
        <v>190</v>
      </c>
      <c r="BC23" s="583" t="s">
        <v>190</v>
      </c>
      <c r="BD23" s="583" t="s">
        <v>190</v>
      </c>
      <c r="BE23" s="585" t="s">
        <v>190</v>
      </c>
      <c r="BG23" s="50"/>
      <c r="BH23" s="567"/>
      <c r="BI23" s="568"/>
      <c r="BJ23" s="567"/>
      <c r="BK23" s="569"/>
    </row>
    <row r="24" spans="1:82">
      <c r="BB24" s="582"/>
      <c r="BC24" s="584"/>
      <c r="BD24" s="584"/>
      <c r="BE24" s="586"/>
      <c r="BH24" s="567"/>
      <c r="BI24" s="568"/>
      <c r="BJ24" s="567"/>
      <c r="BK24" s="569"/>
    </row>
    <row r="25" spans="1:82">
      <c r="BB25" s="582"/>
      <c r="BC25" s="584"/>
      <c r="BD25" s="584"/>
      <c r="BE25" s="586"/>
      <c r="BH25" s="567"/>
      <c r="BI25" s="568"/>
      <c r="BJ25" s="567"/>
      <c r="BK25" s="569"/>
    </row>
    <row r="26" spans="1:82">
      <c r="BB26" s="582"/>
      <c r="BC26" s="584"/>
      <c r="BD26" s="584"/>
      <c r="BE26" s="586"/>
      <c r="BH26" s="567"/>
      <c r="BI26" s="568"/>
      <c r="BJ26" s="567"/>
      <c r="BK26" s="569"/>
    </row>
    <row r="27" spans="1:82">
      <c r="BB27" s="587">
        <v>0.02</v>
      </c>
      <c r="BC27" s="589">
        <v>0.03</v>
      </c>
      <c r="BD27" s="589">
        <v>0.05</v>
      </c>
      <c r="BE27" s="591">
        <v>0.06</v>
      </c>
      <c r="BH27" s="567"/>
      <c r="BI27" s="568"/>
      <c r="BJ27" s="567"/>
      <c r="BK27" s="569"/>
    </row>
    <row r="28" spans="1:82">
      <c r="BB28" s="587"/>
      <c r="BC28" s="589"/>
      <c r="BD28" s="589"/>
      <c r="BE28" s="591"/>
      <c r="BH28" s="567"/>
      <c r="BI28" s="568"/>
      <c r="BJ28" s="567"/>
      <c r="BK28" s="569"/>
    </row>
    <row r="29" spans="1:82">
      <c r="BB29" s="587"/>
      <c r="BC29" s="589"/>
      <c r="BD29" s="589"/>
      <c r="BE29" s="591"/>
      <c r="BH29" s="567"/>
      <c r="BI29" s="568"/>
      <c r="BJ29" s="567"/>
      <c r="BK29" s="569"/>
    </row>
    <row r="30" spans="1:82">
      <c r="BB30" s="588"/>
      <c r="BC30" s="590"/>
      <c r="BD30" s="590"/>
      <c r="BE30" s="592"/>
      <c r="BH30" s="567"/>
      <c r="BI30" s="568"/>
      <c r="BJ30" s="567"/>
      <c r="BK30" s="569"/>
    </row>
    <row r="31" spans="1:82">
      <c r="BB31" s="581" t="s">
        <v>190</v>
      </c>
      <c r="BC31" s="583" t="s">
        <v>190</v>
      </c>
      <c r="BD31" s="583" t="s">
        <v>190</v>
      </c>
      <c r="BE31" s="585" t="s">
        <v>190</v>
      </c>
      <c r="BH31" s="567"/>
      <c r="BI31" s="568"/>
      <c r="BJ31" s="567"/>
      <c r="BK31" s="569"/>
    </row>
    <row r="32" spans="1:82">
      <c r="BB32" s="582"/>
      <c r="BC32" s="584"/>
      <c r="BD32" s="584"/>
      <c r="BE32" s="586"/>
      <c r="BH32" s="567"/>
      <c r="BI32" s="568"/>
      <c r="BJ32" s="567"/>
      <c r="BK32" s="569"/>
    </row>
    <row r="33" spans="54:63">
      <c r="BB33" s="582"/>
      <c r="BC33" s="584"/>
      <c r="BD33" s="584"/>
      <c r="BE33" s="586"/>
      <c r="BH33" s="567"/>
      <c r="BI33" s="568"/>
      <c r="BJ33" s="567"/>
      <c r="BK33" s="569"/>
    </row>
    <row r="34" spans="54:63">
      <c r="BB34" s="582"/>
      <c r="BC34" s="584"/>
      <c r="BD34" s="584"/>
      <c r="BE34" s="586"/>
      <c r="BH34" s="567"/>
      <c r="BI34" s="568"/>
      <c r="BJ34" s="567"/>
      <c r="BK34" s="569"/>
    </row>
    <row r="35" spans="54:63">
      <c r="BB35" s="587">
        <v>0.02</v>
      </c>
      <c r="BC35" s="589">
        <v>0.03</v>
      </c>
      <c r="BD35" s="589">
        <v>0.05</v>
      </c>
      <c r="BE35" s="591">
        <v>0.06</v>
      </c>
      <c r="BH35" s="567"/>
      <c r="BI35" s="568"/>
      <c r="BJ35" s="567"/>
      <c r="BK35" s="569"/>
    </row>
    <row r="36" spans="54:63">
      <c r="BB36" s="587"/>
      <c r="BC36" s="589"/>
      <c r="BD36" s="589"/>
      <c r="BE36" s="591"/>
      <c r="BH36" s="567"/>
      <c r="BI36" s="568"/>
      <c r="BJ36" s="567"/>
      <c r="BK36" s="569"/>
    </row>
    <row r="37" spans="54:63">
      <c r="BB37" s="587"/>
      <c r="BC37" s="589"/>
      <c r="BD37" s="589"/>
      <c r="BE37" s="591"/>
      <c r="BH37" s="567"/>
      <c r="BI37" s="568"/>
      <c r="BJ37" s="567"/>
      <c r="BK37" s="569"/>
    </row>
    <row r="38" spans="54:63">
      <c r="BB38" s="588"/>
      <c r="BC38" s="590"/>
      <c r="BD38" s="590"/>
      <c r="BE38" s="592"/>
      <c r="BH38" s="567"/>
      <c r="BI38" s="568"/>
      <c r="BJ38" s="567"/>
      <c r="BK38" s="569"/>
    </row>
    <row r="39" spans="54:63">
      <c r="BB39" s="581" t="s">
        <v>190</v>
      </c>
      <c r="BC39" s="583" t="s">
        <v>190</v>
      </c>
      <c r="BD39" s="583" t="s">
        <v>190</v>
      </c>
      <c r="BE39" s="585" t="s">
        <v>190</v>
      </c>
      <c r="BH39" s="567"/>
      <c r="BI39" s="568"/>
      <c r="BJ39" s="567"/>
      <c r="BK39" s="569"/>
    </row>
    <row r="40" spans="54:63">
      <c r="BB40" s="582"/>
      <c r="BC40" s="584"/>
      <c r="BD40" s="584"/>
      <c r="BE40" s="586"/>
      <c r="BH40" s="567"/>
      <c r="BI40" s="568"/>
      <c r="BJ40" s="567"/>
      <c r="BK40" s="569"/>
    </row>
    <row r="41" spans="54:63">
      <c r="BB41" s="582"/>
      <c r="BC41" s="584"/>
      <c r="BD41" s="584"/>
      <c r="BE41" s="586"/>
      <c r="BH41" s="567"/>
      <c r="BI41" s="568"/>
      <c r="BJ41" s="567"/>
      <c r="BK41" s="569"/>
    </row>
    <row r="42" spans="54:63">
      <c r="BB42" s="582"/>
      <c r="BC42" s="584"/>
      <c r="BD42" s="584"/>
      <c r="BE42" s="586"/>
      <c r="BH42" s="567"/>
      <c r="BI42" s="568"/>
      <c r="BJ42" s="567"/>
      <c r="BK42" s="569"/>
    </row>
    <row r="43" spans="54:63">
      <c r="BB43" s="587">
        <v>0.02</v>
      </c>
      <c r="BC43" s="589">
        <v>0.03</v>
      </c>
      <c r="BD43" s="589">
        <v>0.05</v>
      </c>
      <c r="BE43" s="591">
        <v>0.06</v>
      </c>
      <c r="BH43" s="567"/>
      <c r="BI43" s="568"/>
      <c r="BJ43" s="567"/>
      <c r="BK43" s="569"/>
    </row>
    <row r="44" spans="54:63">
      <c r="BB44" s="587"/>
      <c r="BC44" s="589"/>
      <c r="BD44" s="589"/>
      <c r="BE44" s="591"/>
      <c r="BH44" s="567"/>
      <c r="BI44" s="568"/>
      <c r="BJ44" s="567"/>
      <c r="BK44" s="569"/>
    </row>
    <row r="45" spans="54:63">
      <c r="BB45" s="587"/>
      <c r="BC45" s="589"/>
      <c r="BD45" s="589"/>
      <c r="BE45" s="591"/>
      <c r="BH45" s="567"/>
      <c r="BI45" s="568"/>
      <c r="BJ45" s="567"/>
      <c r="BK45" s="569"/>
    </row>
    <row r="46" spans="54:63">
      <c r="BB46" s="588"/>
      <c r="BC46" s="590"/>
      <c r="BD46" s="590"/>
      <c r="BE46" s="592"/>
      <c r="BH46" s="567"/>
      <c r="BI46" s="568"/>
      <c r="BJ46" s="567"/>
      <c r="BK46" s="569"/>
    </row>
    <row r="47" spans="54:63">
      <c r="BB47" s="581" t="s">
        <v>190</v>
      </c>
      <c r="BC47" s="583" t="s">
        <v>190</v>
      </c>
      <c r="BD47" s="583" t="s">
        <v>190</v>
      </c>
      <c r="BE47" s="585" t="s">
        <v>190</v>
      </c>
      <c r="BH47" s="567"/>
      <c r="BI47" s="568"/>
      <c r="BJ47" s="567"/>
      <c r="BK47" s="569"/>
    </row>
    <row r="48" spans="54:63">
      <c r="BB48" s="582"/>
      <c r="BC48" s="584"/>
      <c r="BD48" s="584"/>
      <c r="BE48" s="586"/>
      <c r="BH48" s="567"/>
      <c r="BI48" s="568"/>
      <c r="BJ48" s="567"/>
      <c r="BK48" s="569"/>
    </row>
    <row r="49" spans="54:63">
      <c r="BB49" s="582"/>
      <c r="BC49" s="584"/>
      <c r="BD49" s="584"/>
      <c r="BE49" s="586"/>
      <c r="BH49" s="567"/>
      <c r="BI49" s="568"/>
      <c r="BJ49" s="567"/>
      <c r="BK49" s="569"/>
    </row>
    <row r="50" spans="54:63">
      <c r="BB50" s="582"/>
      <c r="BC50" s="584"/>
      <c r="BD50" s="584"/>
      <c r="BE50" s="586"/>
      <c r="BH50" s="567"/>
      <c r="BI50" s="568"/>
      <c r="BJ50" s="567"/>
      <c r="BK50" s="569"/>
    </row>
    <row r="51" spans="54:63">
      <c r="BB51" s="587">
        <v>0.02</v>
      </c>
      <c r="BC51" s="589">
        <v>0.03</v>
      </c>
      <c r="BD51" s="589">
        <v>0.05</v>
      </c>
      <c r="BE51" s="591">
        <v>0.06</v>
      </c>
      <c r="BH51" s="567"/>
      <c r="BI51" s="568"/>
      <c r="BJ51" s="567"/>
      <c r="BK51" s="569"/>
    </row>
    <row r="52" spans="54:63">
      <c r="BB52" s="587"/>
      <c r="BC52" s="589"/>
      <c r="BD52" s="589"/>
      <c r="BE52" s="591"/>
      <c r="BH52" s="567"/>
      <c r="BI52" s="568"/>
      <c r="BJ52" s="567"/>
      <c r="BK52" s="569"/>
    </row>
    <row r="53" spans="54:63">
      <c r="BB53" s="587"/>
      <c r="BC53" s="589"/>
      <c r="BD53" s="589"/>
      <c r="BE53" s="591"/>
      <c r="BH53" s="567"/>
      <c r="BI53" s="568"/>
      <c r="BJ53" s="567"/>
      <c r="BK53" s="569"/>
    </row>
    <row r="54" spans="54:63">
      <c r="BB54" s="588"/>
      <c r="BC54" s="590"/>
      <c r="BD54" s="590"/>
      <c r="BE54" s="592"/>
      <c r="BH54" s="567"/>
      <c r="BI54" s="568"/>
      <c r="BJ54" s="567"/>
      <c r="BK54" s="569"/>
    </row>
    <row r="55" spans="54:63">
      <c r="BB55" s="581" t="s">
        <v>190</v>
      </c>
      <c r="BC55" s="583" t="s">
        <v>190</v>
      </c>
      <c r="BD55" s="583" t="s">
        <v>190</v>
      </c>
      <c r="BE55" s="585" t="s">
        <v>190</v>
      </c>
      <c r="BH55" s="567"/>
      <c r="BI55" s="568"/>
      <c r="BJ55" s="567"/>
      <c r="BK55" s="569"/>
    </row>
    <row r="56" spans="54:63">
      <c r="BB56" s="582"/>
      <c r="BC56" s="584"/>
      <c r="BD56" s="584"/>
      <c r="BE56" s="586"/>
      <c r="BH56" s="567"/>
      <c r="BI56" s="568"/>
      <c r="BJ56" s="567"/>
      <c r="BK56" s="569"/>
    </row>
    <row r="57" spans="54:63">
      <c r="BB57" s="582"/>
      <c r="BC57" s="584"/>
      <c r="BD57" s="584"/>
      <c r="BE57" s="586"/>
      <c r="BH57" s="567"/>
      <c r="BI57" s="568"/>
      <c r="BJ57" s="567"/>
      <c r="BK57" s="569"/>
    </row>
    <row r="58" spans="54:63">
      <c r="BB58" s="582"/>
      <c r="BC58" s="584"/>
      <c r="BD58" s="584"/>
      <c r="BE58" s="586"/>
      <c r="BH58" s="567"/>
      <c r="BI58" s="568"/>
      <c r="BJ58" s="567"/>
      <c r="BK58" s="569"/>
    </row>
    <row r="59" spans="54:63">
      <c r="BB59" s="587">
        <v>0.02</v>
      </c>
      <c r="BC59" s="589">
        <v>0.03</v>
      </c>
      <c r="BD59" s="589">
        <v>0.05</v>
      </c>
      <c r="BE59" s="591">
        <v>0.06</v>
      </c>
      <c r="BH59" s="567"/>
      <c r="BI59" s="568"/>
      <c r="BJ59" s="567"/>
      <c r="BK59" s="569"/>
    </row>
    <row r="60" spans="54:63">
      <c r="BB60" s="587"/>
      <c r="BC60" s="589"/>
      <c r="BD60" s="589"/>
      <c r="BE60" s="591"/>
      <c r="BH60" s="567"/>
      <c r="BI60" s="568"/>
      <c r="BJ60" s="567"/>
      <c r="BK60" s="569"/>
    </row>
    <row r="61" spans="54:63">
      <c r="BB61" s="587"/>
      <c r="BC61" s="589"/>
      <c r="BD61" s="589"/>
      <c r="BE61" s="591"/>
      <c r="BH61" s="567"/>
      <c r="BI61" s="568"/>
      <c r="BJ61" s="567"/>
      <c r="BK61" s="569"/>
    </row>
    <row r="62" spans="54:63">
      <c r="BB62" s="588"/>
      <c r="BC62" s="590"/>
      <c r="BD62" s="590"/>
      <c r="BE62" s="592"/>
      <c r="BH62" s="567"/>
      <c r="BI62" s="568"/>
      <c r="BJ62" s="567"/>
      <c r="BK62" s="569"/>
    </row>
    <row r="63" spans="54:63">
      <c r="BB63" s="581" t="s">
        <v>190</v>
      </c>
      <c r="BC63" s="583" t="s">
        <v>190</v>
      </c>
      <c r="BD63" s="583" t="s">
        <v>190</v>
      </c>
      <c r="BE63" s="585" t="s">
        <v>190</v>
      </c>
      <c r="BH63" s="567"/>
      <c r="BI63" s="568"/>
      <c r="BJ63" s="567"/>
      <c r="BK63" s="569"/>
    </row>
    <row r="64" spans="54:63">
      <c r="BB64" s="582"/>
      <c r="BC64" s="584"/>
      <c r="BD64" s="584"/>
      <c r="BE64" s="586"/>
      <c r="BH64" s="567"/>
      <c r="BI64" s="568"/>
      <c r="BJ64" s="567"/>
      <c r="BK64" s="569"/>
    </row>
    <row r="65" spans="54:63">
      <c r="BB65" s="582"/>
      <c r="BC65" s="584"/>
      <c r="BD65" s="584"/>
      <c r="BE65" s="586"/>
      <c r="BH65" s="567"/>
      <c r="BI65" s="568"/>
      <c r="BJ65" s="567"/>
      <c r="BK65" s="569"/>
    </row>
    <row r="66" spans="54:63">
      <c r="BB66" s="582"/>
      <c r="BC66" s="584"/>
      <c r="BD66" s="584"/>
      <c r="BE66" s="586"/>
      <c r="BH66" s="567"/>
      <c r="BI66" s="568"/>
      <c r="BJ66" s="567"/>
      <c r="BK66" s="569"/>
    </row>
    <row r="67" spans="54:63">
      <c r="BB67" s="587">
        <v>0.02</v>
      </c>
      <c r="BC67" s="589">
        <v>0.03</v>
      </c>
      <c r="BD67" s="589">
        <v>0.05</v>
      </c>
      <c r="BE67" s="591">
        <v>0.06</v>
      </c>
      <c r="BH67" s="567"/>
      <c r="BI67" s="568"/>
      <c r="BJ67" s="567"/>
      <c r="BK67" s="569"/>
    </row>
    <row r="68" spans="54:63">
      <c r="BB68" s="587"/>
      <c r="BC68" s="589"/>
      <c r="BD68" s="589"/>
      <c r="BE68" s="591"/>
      <c r="BH68" s="567"/>
      <c r="BI68" s="568"/>
      <c r="BJ68" s="567"/>
      <c r="BK68" s="569"/>
    </row>
    <row r="69" spans="54:63">
      <c r="BB69" s="587"/>
      <c r="BC69" s="589"/>
      <c r="BD69" s="589"/>
      <c r="BE69" s="591"/>
      <c r="BH69" s="567"/>
      <c r="BI69" s="568"/>
      <c r="BJ69" s="567"/>
      <c r="BK69" s="569"/>
    </row>
    <row r="70" spans="54:63">
      <c r="BB70" s="588"/>
      <c r="BC70" s="590"/>
      <c r="BD70" s="590"/>
      <c r="BE70" s="592"/>
      <c r="BH70" s="567"/>
      <c r="BI70" s="568"/>
      <c r="BJ70" s="567"/>
      <c r="BK70" s="569"/>
    </row>
    <row r="71" spans="54:63">
      <c r="BB71" s="581" t="s">
        <v>190</v>
      </c>
      <c r="BC71" s="583" t="s">
        <v>190</v>
      </c>
      <c r="BD71" s="583" t="s">
        <v>190</v>
      </c>
      <c r="BE71" s="585" t="s">
        <v>190</v>
      </c>
      <c r="BH71" s="567"/>
      <c r="BI71" s="568"/>
      <c r="BJ71" s="567"/>
      <c r="BK71" s="569"/>
    </row>
    <row r="72" spans="54:63">
      <c r="BB72" s="582"/>
      <c r="BC72" s="584"/>
      <c r="BD72" s="584"/>
      <c r="BE72" s="586"/>
      <c r="BH72" s="567"/>
      <c r="BI72" s="568"/>
      <c r="BJ72" s="567"/>
      <c r="BK72" s="569"/>
    </row>
    <row r="73" spans="54:63">
      <c r="BB73" s="582"/>
      <c r="BC73" s="584"/>
      <c r="BD73" s="584"/>
      <c r="BE73" s="586"/>
      <c r="BH73" s="567"/>
      <c r="BI73" s="568"/>
      <c r="BJ73" s="567"/>
      <c r="BK73" s="569"/>
    </row>
    <row r="74" spans="54:63">
      <c r="BB74" s="582"/>
      <c r="BC74" s="584"/>
      <c r="BD74" s="584"/>
      <c r="BE74" s="586"/>
      <c r="BH74" s="567"/>
      <c r="BI74" s="568"/>
      <c r="BJ74" s="567"/>
      <c r="BK74" s="569"/>
    </row>
    <row r="75" spans="54:63">
      <c r="BB75" s="587">
        <v>0.02</v>
      </c>
      <c r="BC75" s="589">
        <v>0.03</v>
      </c>
      <c r="BD75" s="589">
        <v>0.05</v>
      </c>
      <c r="BE75" s="591">
        <v>0.06</v>
      </c>
      <c r="BH75" s="567"/>
      <c r="BI75" s="568"/>
      <c r="BJ75" s="567"/>
      <c r="BK75" s="569"/>
    </row>
    <row r="76" spans="54:63">
      <c r="BB76" s="587"/>
      <c r="BC76" s="589"/>
      <c r="BD76" s="589"/>
      <c r="BE76" s="591"/>
      <c r="BH76" s="567"/>
      <c r="BI76" s="568"/>
      <c r="BJ76" s="567"/>
      <c r="BK76" s="569"/>
    </row>
    <row r="77" spans="54:63">
      <c r="BB77" s="587"/>
      <c r="BC77" s="589"/>
      <c r="BD77" s="589"/>
      <c r="BE77" s="591"/>
      <c r="BH77" s="567"/>
      <c r="BI77" s="568"/>
      <c r="BJ77" s="567"/>
      <c r="BK77" s="569"/>
    </row>
    <row r="78" spans="54:63">
      <c r="BB78" s="588"/>
      <c r="BC78" s="590"/>
      <c r="BD78" s="590"/>
      <c r="BE78" s="592"/>
      <c r="BH78" s="567"/>
      <c r="BI78" s="568"/>
      <c r="BJ78" s="567"/>
      <c r="BK78" s="569"/>
    </row>
    <row r="79" spans="54:63">
      <c r="BB79" s="581" t="s">
        <v>190</v>
      </c>
      <c r="BC79" s="583" t="s">
        <v>190</v>
      </c>
      <c r="BD79" s="583" t="s">
        <v>190</v>
      </c>
      <c r="BE79" s="585" t="s">
        <v>190</v>
      </c>
      <c r="BH79" s="567"/>
      <c r="BI79" s="568"/>
      <c r="BJ79" s="567"/>
      <c r="BK79" s="569"/>
    </row>
    <row r="80" spans="54:63">
      <c r="BB80" s="582"/>
      <c r="BC80" s="584"/>
      <c r="BD80" s="584"/>
      <c r="BE80" s="586"/>
      <c r="BH80" s="567"/>
      <c r="BI80" s="568"/>
      <c r="BJ80" s="567"/>
      <c r="BK80" s="569"/>
    </row>
    <row r="81" spans="54:63">
      <c r="BB81" s="582"/>
      <c r="BC81" s="584"/>
      <c r="BD81" s="584"/>
      <c r="BE81" s="586"/>
      <c r="BH81" s="567"/>
      <c r="BI81" s="568"/>
      <c r="BJ81" s="567"/>
      <c r="BK81" s="569"/>
    </row>
    <row r="82" spans="54:63">
      <c r="BB82" s="582"/>
      <c r="BC82" s="584"/>
      <c r="BD82" s="584"/>
      <c r="BE82" s="586"/>
      <c r="BH82" s="567"/>
      <c r="BI82" s="568"/>
      <c r="BJ82" s="567"/>
      <c r="BK82" s="569"/>
    </row>
    <row r="83" spans="54:63">
      <c r="BB83" s="587">
        <v>0.02</v>
      </c>
      <c r="BC83" s="589">
        <v>0.03</v>
      </c>
      <c r="BD83" s="589">
        <v>0.05</v>
      </c>
      <c r="BE83" s="591">
        <v>7.0000000000000007E-2</v>
      </c>
      <c r="BH83" s="567"/>
      <c r="BI83" s="568"/>
      <c r="BJ83" s="567"/>
      <c r="BK83" s="569"/>
    </row>
    <row r="84" spans="54:63">
      <c r="BB84" s="587"/>
      <c r="BC84" s="589"/>
      <c r="BD84" s="589"/>
      <c r="BE84" s="591"/>
      <c r="BH84" s="567"/>
      <c r="BI84" s="568"/>
      <c r="BJ84" s="567"/>
      <c r="BK84" s="569"/>
    </row>
    <row r="85" spans="54:63">
      <c r="BB85" s="587"/>
      <c r="BC85" s="589"/>
      <c r="BD85" s="589"/>
      <c r="BE85" s="591"/>
      <c r="BH85" s="567"/>
      <c r="BI85" s="568"/>
      <c r="BJ85" s="567"/>
      <c r="BK85" s="569"/>
    </row>
    <row r="86" spans="54:63">
      <c r="BB86" s="588"/>
      <c r="BC86" s="590"/>
      <c r="BD86" s="590"/>
      <c r="BE86" s="592"/>
      <c r="BH86" s="567"/>
      <c r="BI86" s="568"/>
      <c r="BJ86" s="567"/>
      <c r="BK86" s="569"/>
    </row>
    <row r="87" spans="54:63">
      <c r="BB87" s="581" t="s">
        <v>190</v>
      </c>
      <c r="BC87" s="583" t="s">
        <v>190</v>
      </c>
      <c r="BD87" s="583" t="s">
        <v>190</v>
      </c>
      <c r="BE87" s="585" t="s">
        <v>190</v>
      </c>
      <c r="BH87" s="567"/>
      <c r="BI87" s="568"/>
      <c r="BJ87" s="567"/>
      <c r="BK87" s="569"/>
    </row>
    <row r="88" spans="54:63">
      <c r="BB88" s="582"/>
      <c r="BC88" s="584"/>
      <c r="BD88" s="584"/>
      <c r="BE88" s="586"/>
      <c r="BH88" s="567"/>
      <c r="BI88" s="568"/>
      <c r="BJ88" s="567"/>
      <c r="BK88" s="569"/>
    </row>
    <row r="89" spans="54:63">
      <c r="BB89" s="582"/>
      <c r="BC89" s="584"/>
      <c r="BD89" s="584"/>
      <c r="BE89" s="586"/>
      <c r="BH89" s="567"/>
      <c r="BI89" s="568"/>
      <c r="BJ89" s="567"/>
      <c r="BK89" s="569"/>
    </row>
    <row r="90" spans="54:63">
      <c r="BB90" s="582"/>
      <c r="BC90" s="584"/>
      <c r="BD90" s="584"/>
      <c r="BE90" s="586"/>
      <c r="BH90" s="567"/>
      <c r="BI90" s="568"/>
      <c r="BJ90" s="567"/>
      <c r="BK90" s="569"/>
    </row>
    <row r="91" spans="54:63">
      <c r="BB91" s="587">
        <v>0.02</v>
      </c>
      <c r="BC91" s="589">
        <v>0.03</v>
      </c>
      <c r="BD91" s="589">
        <v>0.05</v>
      </c>
      <c r="BE91" s="591">
        <v>7.0000000000000007E-2</v>
      </c>
      <c r="BH91" s="567"/>
      <c r="BI91" s="568"/>
      <c r="BJ91" s="567"/>
      <c r="BK91" s="569"/>
    </row>
    <row r="92" spans="54:63">
      <c r="BB92" s="587"/>
      <c r="BC92" s="589"/>
      <c r="BD92" s="589"/>
      <c r="BE92" s="591"/>
      <c r="BH92" s="567"/>
      <c r="BI92" s="568"/>
      <c r="BJ92" s="567"/>
      <c r="BK92" s="569"/>
    </row>
    <row r="93" spans="54:63">
      <c r="BB93" s="587"/>
      <c r="BC93" s="589"/>
      <c r="BD93" s="589"/>
      <c r="BE93" s="591"/>
      <c r="BH93" s="567"/>
      <c r="BI93" s="568"/>
      <c r="BJ93" s="567"/>
      <c r="BK93" s="569"/>
    </row>
    <row r="94" spans="54:63">
      <c r="BB94" s="588"/>
      <c r="BC94" s="590"/>
      <c r="BD94" s="590"/>
      <c r="BE94" s="592"/>
      <c r="BH94" s="567"/>
      <c r="BI94" s="568"/>
      <c r="BJ94" s="567"/>
      <c r="BK94" s="569"/>
    </row>
    <row r="95" spans="54:63">
      <c r="BB95" s="581" t="s">
        <v>190</v>
      </c>
      <c r="BC95" s="583" t="s">
        <v>190</v>
      </c>
      <c r="BD95" s="583" t="s">
        <v>190</v>
      </c>
      <c r="BE95" s="585" t="s">
        <v>190</v>
      </c>
      <c r="BH95" s="567"/>
      <c r="BI95" s="568"/>
      <c r="BJ95" s="567"/>
      <c r="BK95" s="569"/>
    </row>
    <row r="96" spans="54:63">
      <c r="BB96" s="582"/>
      <c r="BC96" s="584"/>
      <c r="BD96" s="584"/>
      <c r="BE96" s="586"/>
      <c r="BH96" s="567"/>
      <c r="BI96" s="568"/>
      <c r="BJ96" s="567"/>
      <c r="BK96" s="569"/>
    </row>
    <row r="97" spans="54:63">
      <c r="BB97" s="582"/>
      <c r="BC97" s="584"/>
      <c r="BD97" s="584"/>
      <c r="BE97" s="586"/>
      <c r="BH97" s="567"/>
      <c r="BI97" s="568"/>
      <c r="BJ97" s="567"/>
      <c r="BK97" s="569"/>
    </row>
    <row r="98" spans="54:63">
      <c r="BB98" s="582"/>
      <c r="BC98" s="584"/>
      <c r="BD98" s="584"/>
      <c r="BE98" s="586"/>
      <c r="BH98" s="567"/>
      <c r="BI98" s="568"/>
      <c r="BJ98" s="567"/>
      <c r="BK98" s="569"/>
    </row>
    <row r="99" spans="54:63">
      <c r="BB99" s="587">
        <v>0.02</v>
      </c>
      <c r="BC99" s="589">
        <v>0.03</v>
      </c>
      <c r="BD99" s="589">
        <v>0.05</v>
      </c>
      <c r="BE99" s="591">
        <v>7.0000000000000007E-2</v>
      </c>
      <c r="BH99" s="567"/>
      <c r="BI99" s="568"/>
      <c r="BJ99" s="567"/>
      <c r="BK99" s="569"/>
    </row>
    <row r="100" spans="54:63">
      <c r="BB100" s="587"/>
      <c r="BC100" s="589"/>
      <c r="BD100" s="589"/>
      <c r="BE100" s="591"/>
      <c r="BH100" s="567"/>
      <c r="BI100" s="568"/>
      <c r="BJ100" s="567"/>
      <c r="BK100" s="569"/>
    </row>
    <row r="101" spans="54:63">
      <c r="BB101" s="587"/>
      <c r="BC101" s="589"/>
      <c r="BD101" s="589"/>
      <c r="BE101" s="591"/>
      <c r="BH101" s="567"/>
      <c r="BI101" s="568"/>
      <c r="BJ101" s="567"/>
      <c r="BK101" s="569"/>
    </row>
    <row r="102" spans="54:63">
      <c r="BB102" s="588"/>
      <c r="BC102" s="590"/>
      <c r="BD102" s="590"/>
      <c r="BE102" s="592"/>
      <c r="BH102" s="567"/>
      <c r="BI102" s="568"/>
      <c r="BJ102" s="567"/>
      <c r="BK102" s="569"/>
    </row>
    <row r="103" spans="54:63">
      <c r="BB103" s="581" t="s">
        <v>190</v>
      </c>
      <c r="BC103" s="583" t="s">
        <v>190</v>
      </c>
      <c r="BD103" s="583" t="s">
        <v>190</v>
      </c>
      <c r="BE103" s="585" t="s">
        <v>190</v>
      </c>
      <c r="BH103" s="567"/>
      <c r="BI103" s="568"/>
      <c r="BJ103" s="567"/>
      <c r="BK103" s="569"/>
    </row>
    <row r="104" spans="54:63">
      <c r="BB104" s="582"/>
      <c r="BC104" s="584"/>
      <c r="BD104" s="584"/>
      <c r="BE104" s="586"/>
      <c r="BH104" s="567"/>
      <c r="BI104" s="568"/>
      <c r="BJ104" s="567"/>
      <c r="BK104" s="569"/>
    </row>
    <row r="105" spans="54:63">
      <c r="BB105" s="582"/>
      <c r="BC105" s="584"/>
      <c r="BD105" s="584"/>
      <c r="BE105" s="586"/>
      <c r="BH105" s="567"/>
      <c r="BI105" s="568"/>
      <c r="BJ105" s="567"/>
      <c r="BK105" s="569"/>
    </row>
    <row r="106" spans="54:63">
      <c r="BB106" s="582"/>
      <c r="BC106" s="584"/>
      <c r="BD106" s="584"/>
      <c r="BE106" s="586"/>
      <c r="BH106" s="567"/>
      <c r="BI106" s="568"/>
      <c r="BJ106" s="567"/>
      <c r="BK106" s="569"/>
    </row>
    <row r="107" spans="54:63">
      <c r="BB107" s="587">
        <v>0.02</v>
      </c>
      <c r="BC107" s="589">
        <v>0.03</v>
      </c>
      <c r="BD107" s="589">
        <v>0.05</v>
      </c>
      <c r="BE107" s="591">
        <v>7.0000000000000007E-2</v>
      </c>
      <c r="BH107" s="567"/>
      <c r="BI107" s="568"/>
      <c r="BJ107" s="567"/>
      <c r="BK107" s="569"/>
    </row>
    <row r="108" spans="54:63">
      <c r="BB108" s="587"/>
      <c r="BC108" s="589"/>
      <c r="BD108" s="589"/>
      <c r="BE108" s="591"/>
      <c r="BH108" s="567"/>
      <c r="BI108" s="568"/>
      <c r="BJ108" s="567"/>
      <c r="BK108" s="569"/>
    </row>
    <row r="109" spans="54:63">
      <c r="BB109" s="587"/>
      <c r="BC109" s="589"/>
      <c r="BD109" s="589"/>
      <c r="BE109" s="591"/>
      <c r="BH109" s="567"/>
      <c r="BI109" s="568"/>
      <c r="BJ109" s="567"/>
      <c r="BK109" s="569"/>
    </row>
    <row r="110" spans="54:63">
      <c r="BB110" s="588"/>
      <c r="BC110" s="590"/>
      <c r="BD110" s="590"/>
      <c r="BE110" s="592"/>
      <c r="BH110" s="567"/>
      <c r="BI110" s="568"/>
      <c r="BJ110" s="567"/>
      <c r="BK110" s="569"/>
    </row>
    <row r="111" spans="54:63">
      <c r="BB111" s="581" t="s">
        <v>190</v>
      </c>
      <c r="BC111" s="583" t="s">
        <v>190</v>
      </c>
      <c r="BD111" s="583" t="s">
        <v>190</v>
      </c>
      <c r="BE111" s="585" t="s">
        <v>190</v>
      </c>
      <c r="BH111" s="567"/>
      <c r="BI111" s="568"/>
      <c r="BJ111" s="567"/>
      <c r="BK111" s="569"/>
    </row>
    <row r="112" spans="54:63">
      <c r="BB112" s="582"/>
      <c r="BC112" s="584"/>
      <c r="BD112" s="584"/>
      <c r="BE112" s="586"/>
      <c r="BH112" s="567"/>
      <c r="BI112" s="568"/>
      <c r="BJ112" s="567"/>
      <c r="BK112" s="569"/>
    </row>
    <row r="113" spans="54:63">
      <c r="BB113" s="582"/>
      <c r="BC113" s="584"/>
      <c r="BD113" s="584"/>
      <c r="BE113" s="586"/>
      <c r="BH113" s="567"/>
      <c r="BI113" s="568"/>
      <c r="BJ113" s="567"/>
      <c r="BK113" s="569"/>
    </row>
    <row r="114" spans="54:63">
      <c r="BB114" s="582"/>
      <c r="BC114" s="584"/>
      <c r="BD114" s="584"/>
      <c r="BE114" s="586"/>
      <c r="BH114" s="567"/>
      <c r="BI114" s="568"/>
      <c r="BJ114" s="567"/>
      <c r="BK114" s="569"/>
    </row>
    <row r="115" spans="54:63">
      <c r="BB115" s="587">
        <v>0.02</v>
      </c>
      <c r="BC115" s="589">
        <v>0.03</v>
      </c>
      <c r="BD115" s="589">
        <v>0.05</v>
      </c>
      <c r="BE115" s="591">
        <v>7.0000000000000007E-2</v>
      </c>
      <c r="BH115" s="567"/>
      <c r="BI115" s="568"/>
      <c r="BJ115" s="567"/>
      <c r="BK115" s="569"/>
    </row>
    <row r="116" spans="54:63">
      <c r="BB116" s="587"/>
      <c r="BC116" s="589"/>
      <c r="BD116" s="589"/>
      <c r="BE116" s="591"/>
      <c r="BH116" s="567"/>
      <c r="BI116" s="568"/>
      <c r="BJ116" s="567"/>
      <c r="BK116" s="569"/>
    </row>
    <row r="117" spans="54:63">
      <c r="BB117" s="587"/>
      <c r="BC117" s="589"/>
      <c r="BD117" s="589"/>
      <c r="BE117" s="591"/>
      <c r="BH117" s="567"/>
      <c r="BI117" s="568"/>
      <c r="BJ117" s="567"/>
      <c r="BK117" s="569"/>
    </row>
    <row r="118" spans="54:63">
      <c r="BB118" s="588"/>
      <c r="BC118" s="590"/>
      <c r="BD118" s="590"/>
      <c r="BE118" s="592"/>
      <c r="BH118" s="567"/>
      <c r="BI118" s="568"/>
      <c r="BJ118" s="567"/>
      <c r="BK118" s="569"/>
    </row>
    <row r="119" spans="54:63">
      <c r="BB119" s="581" t="s">
        <v>190</v>
      </c>
      <c r="BC119" s="583" t="s">
        <v>190</v>
      </c>
      <c r="BD119" s="583" t="s">
        <v>190</v>
      </c>
      <c r="BE119" s="585" t="s">
        <v>190</v>
      </c>
      <c r="BH119" s="567"/>
      <c r="BI119" s="568"/>
      <c r="BJ119" s="567"/>
      <c r="BK119" s="569"/>
    </row>
    <row r="120" spans="54:63">
      <c r="BB120" s="582"/>
      <c r="BC120" s="584"/>
      <c r="BD120" s="584"/>
      <c r="BE120" s="586"/>
      <c r="BH120" s="567"/>
      <c r="BI120" s="568"/>
      <c r="BJ120" s="567"/>
      <c r="BK120" s="569"/>
    </row>
    <row r="121" spans="54:63">
      <c r="BB121" s="582"/>
      <c r="BC121" s="584"/>
      <c r="BD121" s="584"/>
      <c r="BE121" s="586"/>
      <c r="BH121" s="567"/>
      <c r="BI121" s="568"/>
      <c r="BJ121" s="567"/>
      <c r="BK121" s="569"/>
    </row>
    <row r="122" spans="54:63">
      <c r="BB122" s="582"/>
      <c r="BC122" s="584"/>
      <c r="BD122" s="584"/>
      <c r="BE122" s="586"/>
      <c r="BH122" s="567"/>
      <c r="BI122" s="568"/>
      <c r="BJ122" s="567"/>
      <c r="BK122" s="569"/>
    </row>
    <row r="123" spans="54:63">
      <c r="BB123" s="587">
        <v>0.02</v>
      </c>
      <c r="BC123" s="589">
        <v>0.03</v>
      </c>
      <c r="BD123" s="589">
        <v>0.05</v>
      </c>
      <c r="BE123" s="591">
        <v>7.0000000000000007E-2</v>
      </c>
      <c r="BH123" s="567"/>
      <c r="BI123" s="568"/>
      <c r="BJ123" s="567"/>
      <c r="BK123" s="569"/>
    </row>
    <row r="124" spans="54:63">
      <c r="BB124" s="587"/>
      <c r="BC124" s="589"/>
      <c r="BD124" s="589"/>
      <c r="BE124" s="591"/>
      <c r="BH124" s="567"/>
      <c r="BI124" s="568"/>
      <c r="BJ124" s="567"/>
      <c r="BK124" s="569"/>
    </row>
    <row r="125" spans="54:63">
      <c r="BB125" s="587"/>
      <c r="BC125" s="589"/>
      <c r="BD125" s="589"/>
      <c r="BE125" s="591"/>
      <c r="BH125" s="567"/>
      <c r="BI125" s="568"/>
      <c r="BJ125" s="567"/>
      <c r="BK125" s="569"/>
    </row>
    <row r="126" spans="54:63">
      <c r="BB126" s="588"/>
      <c r="BC126" s="590"/>
      <c r="BD126" s="590"/>
      <c r="BE126" s="592"/>
      <c r="BH126" s="567"/>
      <c r="BI126" s="568"/>
      <c r="BJ126" s="567"/>
      <c r="BK126" s="569"/>
    </row>
    <row r="127" spans="54:63">
      <c r="BB127" s="581" t="s">
        <v>190</v>
      </c>
      <c r="BC127" s="583" t="s">
        <v>190</v>
      </c>
      <c r="BD127" s="583" t="s">
        <v>190</v>
      </c>
      <c r="BE127" s="585" t="s">
        <v>190</v>
      </c>
      <c r="BH127" s="567"/>
      <c r="BI127" s="568"/>
      <c r="BJ127" s="567"/>
      <c r="BK127" s="569"/>
    </row>
    <row r="128" spans="54:63">
      <c r="BB128" s="582"/>
      <c r="BC128" s="584"/>
      <c r="BD128" s="584"/>
      <c r="BE128" s="586"/>
      <c r="BH128" s="567"/>
      <c r="BI128" s="568"/>
      <c r="BJ128" s="567"/>
      <c r="BK128" s="569"/>
    </row>
    <row r="129" spans="54:63">
      <c r="BB129" s="582"/>
      <c r="BC129" s="584"/>
      <c r="BD129" s="584"/>
      <c r="BE129" s="586"/>
      <c r="BH129" s="567"/>
      <c r="BI129" s="568"/>
      <c r="BJ129" s="567"/>
      <c r="BK129" s="569"/>
    </row>
    <row r="130" spans="54:63">
      <c r="BB130" s="582"/>
      <c r="BC130" s="584"/>
      <c r="BD130" s="584"/>
      <c r="BE130" s="586"/>
      <c r="BH130" s="567"/>
      <c r="BI130" s="568"/>
      <c r="BJ130" s="567"/>
      <c r="BK130" s="569"/>
    </row>
    <row r="131" spans="54:63">
      <c r="BB131" s="587">
        <v>0.02</v>
      </c>
      <c r="BC131" s="589">
        <v>0.03</v>
      </c>
      <c r="BD131" s="589">
        <v>0.05</v>
      </c>
      <c r="BE131" s="591">
        <v>7.0000000000000007E-2</v>
      </c>
      <c r="BH131" s="567"/>
      <c r="BI131" s="568"/>
      <c r="BJ131" s="567"/>
      <c r="BK131" s="569"/>
    </row>
    <row r="132" spans="54:63">
      <c r="BB132" s="587"/>
      <c r="BC132" s="589"/>
      <c r="BD132" s="589"/>
      <c r="BE132" s="591"/>
      <c r="BH132" s="567"/>
      <c r="BI132" s="568"/>
      <c r="BJ132" s="567"/>
      <c r="BK132" s="569"/>
    </row>
    <row r="133" spans="54:63">
      <c r="BB133" s="587"/>
      <c r="BC133" s="589"/>
      <c r="BD133" s="589"/>
      <c r="BE133" s="591"/>
      <c r="BH133" s="567"/>
      <c r="BI133" s="568"/>
      <c r="BJ133" s="567"/>
      <c r="BK133" s="569"/>
    </row>
    <row r="134" spans="54:63">
      <c r="BB134" s="588"/>
      <c r="BC134" s="590"/>
      <c r="BD134" s="590"/>
      <c r="BE134" s="592"/>
      <c r="BH134" s="567"/>
      <c r="BI134" s="568"/>
      <c r="BJ134" s="567"/>
      <c r="BK134" s="569"/>
    </row>
    <row r="135" spans="54:63">
      <c r="BB135" s="50"/>
      <c r="BC135" s="50"/>
      <c r="BD135" s="50"/>
      <c r="BE135" s="50"/>
    </row>
  </sheetData>
  <autoFilter ref="B4:WXR22"/>
  <mergeCells count="403">
    <mergeCell ref="BG19:BG22"/>
    <mergeCell ref="BB131:BB134"/>
    <mergeCell ref="BC131:BC134"/>
    <mergeCell ref="BD131:BD134"/>
    <mergeCell ref="BE131:BE134"/>
    <mergeCell ref="BB119:BB122"/>
    <mergeCell ref="BC119:BC122"/>
    <mergeCell ref="BD119:BD122"/>
    <mergeCell ref="BE119:BE122"/>
    <mergeCell ref="BB123:BB126"/>
    <mergeCell ref="BC123:BC126"/>
    <mergeCell ref="BD123:BD126"/>
    <mergeCell ref="BE123:BE126"/>
    <mergeCell ref="BB127:BB130"/>
    <mergeCell ref="BC127:BC130"/>
    <mergeCell ref="BD127:BD130"/>
    <mergeCell ref="BE127:BE130"/>
    <mergeCell ref="BB107:BB110"/>
    <mergeCell ref="BC107:BC110"/>
    <mergeCell ref="BD107:BD110"/>
    <mergeCell ref="BE107:BE110"/>
    <mergeCell ref="BB111:BB114"/>
    <mergeCell ref="BC111:BC114"/>
    <mergeCell ref="BD111:BD114"/>
    <mergeCell ref="BE111:BE114"/>
    <mergeCell ref="BB115:BB118"/>
    <mergeCell ref="BC115:BC118"/>
    <mergeCell ref="BD115:BD118"/>
    <mergeCell ref="BE115:BE118"/>
    <mergeCell ref="BB95:BB98"/>
    <mergeCell ref="BC95:BC98"/>
    <mergeCell ref="BD95:BD98"/>
    <mergeCell ref="BE95:BE98"/>
    <mergeCell ref="BB99:BB102"/>
    <mergeCell ref="BC99:BC102"/>
    <mergeCell ref="BD99:BD102"/>
    <mergeCell ref="BE99:BE102"/>
    <mergeCell ref="BB103:BB106"/>
    <mergeCell ref="BC103:BC106"/>
    <mergeCell ref="BD103:BD106"/>
    <mergeCell ref="BE103:BE106"/>
    <mergeCell ref="BB83:BB86"/>
    <mergeCell ref="BC83:BC86"/>
    <mergeCell ref="BD83:BD86"/>
    <mergeCell ref="BE83:BE86"/>
    <mergeCell ref="BB87:BB90"/>
    <mergeCell ref="BC87:BC90"/>
    <mergeCell ref="BD87:BD90"/>
    <mergeCell ref="BE87:BE90"/>
    <mergeCell ref="BB91:BB94"/>
    <mergeCell ref="BC91:BC94"/>
    <mergeCell ref="BD91:BD94"/>
    <mergeCell ref="BE91:BE94"/>
    <mergeCell ref="BB71:BB74"/>
    <mergeCell ref="BC71:BC74"/>
    <mergeCell ref="BD71:BD74"/>
    <mergeCell ref="BE71:BE74"/>
    <mergeCell ref="BB75:BB78"/>
    <mergeCell ref="BC75:BC78"/>
    <mergeCell ref="BD75:BD78"/>
    <mergeCell ref="BE75:BE78"/>
    <mergeCell ref="BB79:BB82"/>
    <mergeCell ref="BC79:BC82"/>
    <mergeCell ref="BD79:BD82"/>
    <mergeCell ref="BE79:BE82"/>
    <mergeCell ref="BB59:BB62"/>
    <mergeCell ref="BC59:BC62"/>
    <mergeCell ref="BD59:BD62"/>
    <mergeCell ref="BE59:BE62"/>
    <mergeCell ref="BB63:BB66"/>
    <mergeCell ref="BC63:BC66"/>
    <mergeCell ref="BD63:BD66"/>
    <mergeCell ref="BE63:BE66"/>
    <mergeCell ref="BB67:BB70"/>
    <mergeCell ref="BC67:BC70"/>
    <mergeCell ref="BD67:BD70"/>
    <mergeCell ref="BE67:BE70"/>
    <mergeCell ref="BB47:BB50"/>
    <mergeCell ref="BC47:BC50"/>
    <mergeCell ref="BD47:BD50"/>
    <mergeCell ref="BE47:BE50"/>
    <mergeCell ref="BB51:BB54"/>
    <mergeCell ref="BC51:BC54"/>
    <mergeCell ref="BD51:BD54"/>
    <mergeCell ref="BE51:BE54"/>
    <mergeCell ref="BB55:BB58"/>
    <mergeCell ref="BC55:BC58"/>
    <mergeCell ref="BD55:BD58"/>
    <mergeCell ref="BE55:BE58"/>
    <mergeCell ref="BB35:BB38"/>
    <mergeCell ref="BC35:BC38"/>
    <mergeCell ref="BD35:BD38"/>
    <mergeCell ref="BE35:BE38"/>
    <mergeCell ref="BB39:BB42"/>
    <mergeCell ref="BC39:BC42"/>
    <mergeCell ref="BD39:BD42"/>
    <mergeCell ref="BE39:BE42"/>
    <mergeCell ref="BB43:BB46"/>
    <mergeCell ref="BC43:BC46"/>
    <mergeCell ref="BD43:BD46"/>
    <mergeCell ref="BE43:BE46"/>
    <mergeCell ref="BB23:BB26"/>
    <mergeCell ref="BC23:BC26"/>
    <mergeCell ref="BD23:BD26"/>
    <mergeCell ref="BE23:BE26"/>
    <mergeCell ref="BB27:BB30"/>
    <mergeCell ref="BC27:BC30"/>
    <mergeCell ref="BD27:BD30"/>
    <mergeCell ref="BE27:BE30"/>
    <mergeCell ref="BB31:BB34"/>
    <mergeCell ref="BC31:BC34"/>
    <mergeCell ref="BD31:BD34"/>
    <mergeCell ref="BE31:BE34"/>
    <mergeCell ref="BH119:BH126"/>
    <mergeCell ref="BI119:BI126"/>
    <mergeCell ref="BJ119:BJ126"/>
    <mergeCell ref="BK119:BK126"/>
    <mergeCell ref="BH127:BH134"/>
    <mergeCell ref="BI127:BI134"/>
    <mergeCell ref="BJ127:BJ134"/>
    <mergeCell ref="BK127:BK134"/>
    <mergeCell ref="BB1:BE1"/>
    <mergeCell ref="BB2:BB4"/>
    <mergeCell ref="BC2:BC4"/>
    <mergeCell ref="BD2:BD4"/>
    <mergeCell ref="BE2:BE4"/>
    <mergeCell ref="BB5:BE5"/>
    <mergeCell ref="BB7:BB10"/>
    <mergeCell ref="BC7:BC10"/>
    <mergeCell ref="BD7:BD10"/>
    <mergeCell ref="BE7:BE10"/>
    <mergeCell ref="BB11:BB14"/>
    <mergeCell ref="BC11:BC14"/>
    <mergeCell ref="BD11:BD14"/>
    <mergeCell ref="BE11:BE14"/>
    <mergeCell ref="BB15:BB18"/>
    <mergeCell ref="BC15:BC18"/>
    <mergeCell ref="BH95:BH102"/>
    <mergeCell ref="BI95:BI102"/>
    <mergeCell ref="BJ95:BJ102"/>
    <mergeCell ref="BK95:BK102"/>
    <mergeCell ref="BH103:BH110"/>
    <mergeCell ref="BI103:BI110"/>
    <mergeCell ref="BJ103:BJ110"/>
    <mergeCell ref="BK103:BK110"/>
    <mergeCell ref="BH111:BH118"/>
    <mergeCell ref="BI111:BI118"/>
    <mergeCell ref="BJ111:BJ118"/>
    <mergeCell ref="BK111:BK118"/>
    <mergeCell ref="BH71:BH78"/>
    <mergeCell ref="BI71:BI78"/>
    <mergeCell ref="BJ71:BJ78"/>
    <mergeCell ref="BK71:BK78"/>
    <mergeCell ref="BH79:BH86"/>
    <mergeCell ref="BI79:BI86"/>
    <mergeCell ref="BJ79:BJ86"/>
    <mergeCell ref="BK79:BK86"/>
    <mergeCell ref="BH87:BH94"/>
    <mergeCell ref="BI87:BI94"/>
    <mergeCell ref="BJ87:BJ94"/>
    <mergeCell ref="BK87:BK94"/>
    <mergeCell ref="BH47:BH54"/>
    <mergeCell ref="BI47:BI54"/>
    <mergeCell ref="BJ47:BJ54"/>
    <mergeCell ref="BK47:BK54"/>
    <mergeCell ref="BH55:BH62"/>
    <mergeCell ref="BI55:BI62"/>
    <mergeCell ref="BJ55:BJ62"/>
    <mergeCell ref="BK55:BK62"/>
    <mergeCell ref="BH63:BH70"/>
    <mergeCell ref="BI63:BI70"/>
    <mergeCell ref="BJ63:BJ70"/>
    <mergeCell ref="BK63:BK70"/>
    <mergeCell ref="BH23:BH30"/>
    <mergeCell ref="BI23:BI30"/>
    <mergeCell ref="BJ23:BJ30"/>
    <mergeCell ref="BK23:BK30"/>
    <mergeCell ref="BH31:BH38"/>
    <mergeCell ref="BI31:BI38"/>
    <mergeCell ref="BJ31:BJ38"/>
    <mergeCell ref="BK31:BK38"/>
    <mergeCell ref="BH39:BH46"/>
    <mergeCell ref="BI39:BI46"/>
    <mergeCell ref="BJ39:BJ46"/>
    <mergeCell ref="BK39:BK46"/>
    <mergeCell ref="AR15:AR22"/>
    <mergeCell ref="BI1:BK2"/>
    <mergeCell ref="BK3:BK4"/>
    <mergeCell ref="BI5:BK5"/>
    <mergeCell ref="BH7:BH14"/>
    <mergeCell ref="BI7:BI14"/>
    <mergeCell ref="BJ7:BJ14"/>
    <mergeCell ref="BK7:BK14"/>
    <mergeCell ref="BH15:BH22"/>
    <mergeCell ref="BI15:BI22"/>
    <mergeCell ref="BJ15:BJ22"/>
    <mergeCell ref="BK15:BK22"/>
    <mergeCell ref="BD15:BD18"/>
    <mergeCell ref="BE15:BE18"/>
    <mergeCell ref="BB19:BB22"/>
    <mergeCell ref="BC19:BC22"/>
    <mergeCell ref="BD19:BD22"/>
    <mergeCell ref="BE19:BE22"/>
    <mergeCell ref="AV19:AV20"/>
    <mergeCell ref="BG7:BG10"/>
    <mergeCell ref="AX1:AX4"/>
    <mergeCell ref="AZ1:AZ4"/>
    <mergeCell ref="BG1:BG4"/>
    <mergeCell ref="BG15:BG18"/>
    <mergeCell ref="A7:A10"/>
    <mergeCell ref="A11:A14"/>
    <mergeCell ref="A15:A18"/>
    <mergeCell ref="A19:A22"/>
    <mergeCell ref="AO15:AO22"/>
    <mergeCell ref="AP15:AP16"/>
    <mergeCell ref="AN19:AN22"/>
    <mergeCell ref="AP21:AP22"/>
    <mergeCell ref="W15:W18"/>
    <mergeCell ref="X15:X18"/>
    <mergeCell ref="Y15:Y18"/>
    <mergeCell ref="Z15:Z18"/>
    <mergeCell ref="AA15:AA18"/>
    <mergeCell ref="AK15:AK19"/>
    <mergeCell ref="P19:P22"/>
    <mergeCell ref="Q19:Q22"/>
    <mergeCell ref="V19:V22"/>
    <mergeCell ref="W19:W22"/>
    <mergeCell ref="X19:X22"/>
    <mergeCell ref="Y19:Y22"/>
    <mergeCell ref="AL15:AL22"/>
    <mergeCell ref="AM15:AM22"/>
    <mergeCell ref="AN15:AN18"/>
    <mergeCell ref="M19:M22"/>
    <mergeCell ref="N19:N22"/>
    <mergeCell ref="O19:O22"/>
    <mergeCell ref="BQ15:BQ19"/>
    <mergeCell ref="AP17:AP18"/>
    <mergeCell ref="AT17:AT18"/>
    <mergeCell ref="AU17:AU18"/>
    <mergeCell ref="AV17:AV18"/>
    <mergeCell ref="AP19:AP20"/>
    <mergeCell ref="AX15:AX22"/>
    <mergeCell ref="AY15:AY22"/>
    <mergeCell ref="AZ15:AZ18"/>
    <mergeCell ref="BA15:BA22"/>
    <mergeCell ref="AZ19:AZ22"/>
    <mergeCell ref="AT21:AT22"/>
    <mergeCell ref="AU21:AU22"/>
    <mergeCell ref="AV21:AV22"/>
    <mergeCell ref="AS15:AS22"/>
    <mergeCell ref="AT15:AT16"/>
    <mergeCell ref="AU15:AU16"/>
    <mergeCell ref="AV15:AV16"/>
    <mergeCell ref="AW15:AW22"/>
    <mergeCell ref="AT19:AT20"/>
    <mergeCell ref="AU19:AU20"/>
    <mergeCell ref="AQ15:AQ22"/>
    <mergeCell ref="G15:G18"/>
    <mergeCell ref="H15:H18"/>
    <mergeCell ref="I15:I18"/>
    <mergeCell ref="J15:J18"/>
    <mergeCell ref="E19:E22"/>
    <mergeCell ref="G19:G22"/>
    <mergeCell ref="H19:H22"/>
    <mergeCell ref="I19:I22"/>
    <mergeCell ref="Z19:Z22"/>
    <mergeCell ref="Q15:Q18"/>
    <mergeCell ref="R15:R22"/>
    <mergeCell ref="S15:S22"/>
    <mergeCell ref="T15:T22"/>
    <mergeCell ref="U15:U22"/>
    <mergeCell ref="V15:V18"/>
    <mergeCell ref="K15:K18"/>
    <mergeCell ref="L15:L18"/>
    <mergeCell ref="M15:M18"/>
    <mergeCell ref="N15:N18"/>
    <mergeCell ref="O15:O18"/>
    <mergeCell ref="P15:P18"/>
    <mergeCell ref="J19:J22"/>
    <mergeCell ref="K19:K22"/>
    <mergeCell ref="L19:L22"/>
    <mergeCell ref="BQ7:BQ11"/>
    <mergeCell ref="AP9:AP10"/>
    <mergeCell ref="AT9:AT10"/>
    <mergeCell ref="AU9:AU10"/>
    <mergeCell ref="AV9:AV10"/>
    <mergeCell ref="AT11:AT12"/>
    <mergeCell ref="AU11:AU12"/>
    <mergeCell ref="AX7:AX14"/>
    <mergeCell ref="AY7:AY14"/>
    <mergeCell ref="AZ7:AZ10"/>
    <mergeCell ref="BA7:BA14"/>
    <mergeCell ref="BF7:BF14"/>
    <mergeCell ref="AZ11:AZ14"/>
    <mergeCell ref="BG11:BG14"/>
    <mergeCell ref="AP13:AP14"/>
    <mergeCell ref="AT13:AT14"/>
    <mergeCell ref="AU13:AU14"/>
    <mergeCell ref="AS7:AS14"/>
    <mergeCell ref="AT7:AT8"/>
    <mergeCell ref="AU7:AU8"/>
    <mergeCell ref="AV7:AV8"/>
    <mergeCell ref="AW7:AW14"/>
    <mergeCell ref="AV11:AV12"/>
    <mergeCell ref="AL7:AL14"/>
    <mergeCell ref="AM7:AM14"/>
    <mergeCell ref="AN7:AN10"/>
    <mergeCell ref="AO7:AO14"/>
    <mergeCell ref="AP7:AP8"/>
    <mergeCell ref="AV13:AV14"/>
    <mergeCell ref="AN11:AN14"/>
    <mergeCell ref="AP11:AP12"/>
    <mergeCell ref="AQ7:AQ14"/>
    <mergeCell ref="AR7:AR14"/>
    <mergeCell ref="AA7:AA10"/>
    <mergeCell ref="AB7:AB19"/>
    <mergeCell ref="AD7:AE8"/>
    <mergeCell ref="AF7:AF22"/>
    <mergeCell ref="AI7:AI22"/>
    <mergeCell ref="AK7:AK11"/>
    <mergeCell ref="U7:U14"/>
    <mergeCell ref="V7:V10"/>
    <mergeCell ref="W7:W10"/>
    <mergeCell ref="X7:X10"/>
    <mergeCell ref="Y7:Y10"/>
    <mergeCell ref="Z7:Z10"/>
    <mergeCell ref="V11:V14"/>
    <mergeCell ref="W11:W14"/>
    <mergeCell ref="X11:X14"/>
    <mergeCell ref="Y11:Y14"/>
    <mergeCell ref="Z11:Z14"/>
    <mergeCell ref="AA11:AA14"/>
    <mergeCell ref="AA19:AA22"/>
    <mergeCell ref="O7:O10"/>
    <mergeCell ref="P7:P10"/>
    <mergeCell ref="Q7:Q10"/>
    <mergeCell ref="R7:R14"/>
    <mergeCell ref="S7:S14"/>
    <mergeCell ref="T7:T14"/>
    <mergeCell ref="O11:O14"/>
    <mergeCell ref="P11:P14"/>
    <mergeCell ref="Q11:Q14"/>
    <mergeCell ref="I7:I10"/>
    <mergeCell ref="J7:J10"/>
    <mergeCell ref="K7:K10"/>
    <mergeCell ref="L7:L10"/>
    <mergeCell ref="M7:M10"/>
    <mergeCell ref="N7:N10"/>
    <mergeCell ref="B7:B22"/>
    <mergeCell ref="C7:C14"/>
    <mergeCell ref="D7:D14"/>
    <mergeCell ref="E7:E10"/>
    <mergeCell ref="G7:G10"/>
    <mergeCell ref="H7:H10"/>
    <mergeCell ref="E11:E14"/>
    <mergeCell ref="G11:G14"/>
    <mergeCell ref="H11:H14"/>
    <mergeCell ref="C15:C22"/>
    <mergeCell ref="I11:I14"/>
    <mergeCell ref="J11:J14"/>
    <mergeCell ref="K11:K14"/>
    <mergeCell ref="L11:L14"/>
    <mergeCell ref="M11:M14"/>
    <mergeCell ref="N11:N14"/>
    <mergeCell ref="D15:D22"/>
    <mergeCell ref="E15:E18"/>
    <mergeCell ref="AL5:AN5"/>
    <mergeCell ref="AP5:AR5"/>
    <mergeCell ref="AT5:AV5"/>
    <mergeCell ref="AN3:AN4"/>
    <mergeCell ref="AQ3:AR3"/>
    <mergeCell ref="AU3:AV3"/>
    <mergeCell ref="G5:H5"/>
    <mergeCell ref="I5:J5"/>
    <mergeCell ref="L5:N5"/>
    <mergeCell ref="O5:Q5"/>
    <mergeCell ref="S5:U5"/>
    <mergeCell ref="W5:AA5"/>
    <mergeCell ref="AD5:AJ5"/>
    <mergeCell ref="G3:H3"/>
    <mergeCell ref="I3:J3"/>
    <mergeCell ref="U3:U4"/>
    <mergeCell ref="Y3:AA3"/>
    <mergeCell ref="AG3:AG4"/>
    <mergeCell ref="AJ3:AJ4"/>
    <mergeCell ref="BO1:BP4"/>
    <mergeCell ref="BQ1:BQ4"/>
    <mergeCell ref="S1:U2"/>
    <mergeCell ref="W1:AA2"/>
    <mergeCell ref="AD1:AJ2"/>
    <mergeCell ref="AL1:AN2"/>
    <mergeCell ref="AP1:AR2"/>
    <mergeCell ref="AT1:AV2"/>
    <mergeCell ref="B1:B4"/>
    <mergeCell ref="C1:C4"/>
    <mergeCell ref="D1:D4"/>
    <mergeCell ref="E1:E4"/>
    <mergeCell ref="G1:J1"/>
    <mergeCell ref="L1:Q1"/>
    <mergeCell ref="G2:H2"/>
    <mergeCell ref="I2:J2"/>
    <mergeCell ref="L2:N2"/>
    <mergeCell ref="O2:Q2"/>
  </mergeCells>
  <phoneticPr fontId="1"/>
  <pageMargins left="0.39370078740157483" right="0.39370078740157483" top="0.78740157480314965" bottom="0.39370078740157483" header="0.39370078740157483" footer="0.15748031496062992"/>
  <pageSetup paperSize="9" scale="78" pageOrder="overThenDown" orientation="portrait" r:id="rId1"/>
  <headerFooter differentFirst="1">
    <firstHeader>&amp;L&amp;"ＤＦ特太ゴシック体,標準"&amp;18小規模保育事業（Ａ型）（保育認定）</firstHeader>
  </headerFooter>
  <colBreaks count="2" manualBreakCount="2">
    <brk id="21" max="22" man="1"/>
    <brk id="36" max="22"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28"/>
  <sheetViews>
    <sheetView view="pageBreakPreview" zoomScale="90" zoomScaleNormal="100" zoomScaleSheetLayoutView="90" workbookViewId="0">
      <selection activeCell="K41" sqref="K41:L41"/>
    </sheetView>
  </sheetViews>
  <sheetFormatPr defaultColWidth="2.5" defaultRowHeight="25.5" customHeight="1"/>
  <cols>
    <col min="1" max="1" width="23" style="71" customWidth="1"/>
    <col min="2" max="2" width="2.5" style="71" customWidth="1"/>
    <col min="3" max="21" width="2.625" style="71" customWidth="1"/>
    <col min="22" max="22" width="2.75" style="71" customWidth="1"/>
    <col min="23" max="23" width="57.375" style="81" customWidth="1"/>
    <col min="24" max="16384" width="2.5" style="71"/>
  </cols>
  <sheetData>
    <row r="1" spans="1:23" ht="25.5" customHeight="1">
      <c r="A1" s="69" t="s">
        <v>127</v>
      </c>
      <c r="B1" s="70"/>
      <c r="C1" s="70"/>
      <c r="D1" s="70"/>
      <c r="E1" s="70"/>
      <c r="F1" s="70"/>
      <c r="G1" s="70"/>
      <c r="H1" s="70"/>
      <c r="I1" s="70"/>
      <c r="J1" s="70"/>
      <c r="K1" s="70"/>
      <c r="L1" s="70"/>
      <c r="M1" s="70"/>
      <c r="N1" s="70"/>
      <c r="O1" s="70"/>
      <c r="P1" s="70"/>
      <c r="Q1" s="70"/>
      <c r="R1" s="70"/>
      <c r="S1" s="70"/>
      <c r="T1" s="70"/>
      <c r="U1" s="70"/>
      <c r="V1" s="70"/>
      <c r="W1" s="70"/>
    </row>
    <row r="3" spans="1:23" ht="30" customHeight="1">
      <c r="A3" s="593" t="s">
        <v>128</v>
      </c>
      <c r="B3" s="596" t="s">
        <v>178</v>
      </c>
      <c r="C3" s="593" t="s">
        <v>129</v>
      </c>
      <c r="D3" s="599"/>
      <c r="E3" s="599"/>
      <c r="F3" s="599"/>
      <c r="G3" s="599"/>
      <c r="H3" s="599"/>
      <c r="I3" s="599"/>
      <c r="J3" s="599"/>
      <c r="K3" s="599"/>
      <c r="L3" s="599"/>
      <c r="M3" s="599"/>
      <c r="N3" s="599"/>
      <c r="O3" s="599"/>
      <c r="P3" s="599"/>
      <c r="Q3" s="599"/>
      <c r="R3" s="599"/>
      <c r="S3" s="599"/>
      <c r="T3" s="599"/>
      <c r="U3" s="599"/>
      <c r="V3" s="600"/>
      <c r="W3" s="601" t="s">
        <v>130</v>
      </c>
    </row>
    <row r="4" spans="1:23" ht="15" customHeight="1">
      <c r="A4" s="594"/>
      <c r="B4" s="597"/>
      <c r="C4" s="604" t="s">
        <v>174</v>
      </c>
      <c r="D4" s="605"/>
      <c r="E4" s="605"/>
      <c r="F4" s="605"/>
      <c r="G4" s="605"/>
      <c r="H4" s="605"/>
      <c r="I4" s="605"/>
      <c r="J4" s="605"/>
      <c r="K4" s="605"/>
      <c r="L4" s="606">
        <v>48860</v>
      </c>
      <c r="M4" s="607"/>
      <c r="N4" s="607"/>
      <c r="O4" s="605" t="s">
        <v>175</v>
      </c>
      <c r="P4" s="605"/>
      <c r="Q4" s="605"/>
      <c r="R4" s="605"/>
      <c r="S4" s="605"/>
      <c r="T4" s="605"/>
      <c r="U4" s="605"/>
      <c r="V4" s="608"/>
      <c r="W4" s="602"/>
    </row>
    <row r="5" spans="1:23" ht="15" customHeight="1">
      <c r="A5" s="595"/>
      <c r="B5" s="598"/>
      <c r="C5" s="609" t="s">
        <v>176</v>
      </c>
      <c r="D5" s="610"/>
      <c r="E5" s="610"/>
      <c r="F5" s="610"/>
      <c r="G5" s="610"/>
      <c r="H5" s="610"/>
      <c r="I5" s="610"/>
      <c r="J5" s="610"/>
      <c r="K5" s="610"/>
      <c r="L5" s="611">
        <v>6110</v>
      </c>
      <c r="M5" s="612"/>
      <c r="N5" s="612"/>
      <c r="O5" s="610" t="s">
        <v>177</v>
      </c>
      <c r="P5" s="610"/>
      <c r="Q5" s="610"/>
      <c r="R5" s="610"/>
      <c r="S5" s="610"/>
      <c r="T5" s="610"/>
      <c r="U5" s="610"/>
      <c r="V5" s="613"/>
      <c r="W5" s="603"/>
    </row>
    <row r="7" spans="1:23" ht="30" customHeight="1">
      <c r="A7" s="593" t="s">
        <v>131</v>
      </c>
      <c r="B7" s="596" t="s">
        <v>192</v>
      </c>
      <c r="C7" s="618" t="s">
        <v>132</v>
      </c>
      <c r="D7" s="619"/>
      <c r="E7" s="619"/>
      <c r="F7" s="619"/>
      <c r="G7" s="619"/>
      <c r="H7" s="620">
        <v>1780</v>
      </c>
      <c r="I7" s="620"/>
      <c r="J7" s="620"/>
      <c r="K7" s="620"/>
      <c r="L7" s="621"/>
      <c r="M7" s="618" t="s">
        <v>133</v>
      </c>
      <c r="N7" s="619"/>
      <c r="O7" s="619"/>
      <c r="P7" s="619"/>
      <c r="Q7" s="619"/>
      <c r="R7" s="620">
        <v>1230</v>
      </c>
      <c r="S7" s="620"/>
      <c r="T7" s="620"/>
      <c r="U7" s="620"/>
      <c r="V7" s="621"/>
      <c r="W7" s="622" t="s">
        <v>134</v>
      </c>
    </row>
    <row r="8" spans="1:23" ht="30" customHeight="1">
      <c r="A8" s="614"/>
      <c r="B8" s="616"/>
      <c r="C8" s="618" t="s">
        <v>135</v>
      </c>
      <c r="D8" s="619"/>
      <c r="E8" s="619"/>
      <c r="F8" s="619"/>
      <c r="G8" s="619"/>
      <c r="H8" s="620">
        <v>1580</v>
      </c>
      <c r="I8" s="620"/>
      <c r="J8" s="620"/>
      <c r="K8" s="620"/>
      <c r="L8" s="621"/>
      <c r="M8" s="618" t="s">
        <v>136</v>
      </c>
      <c r="N8" s="619"/>
      <c r="O8" s="619"/>
      <c r="P8" s="619"/>
      <c r="Q8" s="619"/>
      <c r="R8" s="620">
        <v>110</v>
      </c>
      <c r="S8" s="620"/>
      <c r="T8" s="620"/>
      <c r="U8" s="620"/>
      <c r="V8" s="621"/>
      <c r="W8" s="622"/>
    </row>
    <row r="9" spans="1:23" ht="30" customHeight="1">
      <c r="A9" s="615"/>
      <c r="B9" s="617"/>
      <c r="C9" s="618" t="s">
        <v>137</v>
      </c>
      <c r="D9" s="619"/>
      <c r="E9" s="619"/>
      <c r="F9" s="619"/>
      <c r="G9" s="619"/>
      <c r="H9" s="620">
        <v>1560</v>
      </c>
      <c r="I9" s="620"/>
      <c r="J9" s="620"/>
      <c r="K9" s="620"/>
      <c r="L9" s="621"/>
      <c r="M9" s="623"/>
      <c r="N9" s="624"/>
      <c r="O9" s="624"/>
      <c r="P9" s="624"/>
      <c r="Q9" s="624"/>
      <c r="R9" s="624"/>
      <c r="S9" s="624"/>
      <c r="T9" s="624"/>
      <c r="U9" s="624"/>
      <c r="V9" s="625"/>
      <c r="W9" s="622"/>
    </row>
    <row r="10" spans="1:23" ht="25.5" customHeight="1">
      <c r="A10" s="72"/>
      <c r="B10" s="72"/>
      <c r="C10" s="72"/>
      <c r="D10" s="73"/>
      <c r="E10" s="73"/>
      <c r="F10" s="73"/>
      <c r="G10" s="73"/>
      <c r="H10" s="74"/>
      <c r="I10" s="74"/>
      <c r="J10" s="74"/>
      <c r="K10" s="74"/>
      <c r="L10" s="72"/>
      <c r="M10" s="74"/>
      <c r="N10" s="74"/>
      <c r="O10" s="74"/>
      <c r="P10" s="74"/>
      <c r="Q10" s="75"/>
      <c r="R10" s="75"/>
      <c r="S10" s="75"/>
      <c r="T10" s="75"/>
      <c r="U10" s="75"/>
      <c r="V10" s="75"/>
      <c r="W10" s="110"/>
    </row>
    <row r="11" spans="1:23" ht="30" customHeight="1">
      <c r="A11" s="76" t="s">
        <v>138</v>
      </c>
      <c r="B11" s="77" t="s">
        <v>193</v>
      </c>
      <c r="C11" s="626">
        <v>6090</v>
      </c>
      <c r="D11" s="626"/>
      <c r="E11" s="626"/>
      <c r="F11" s="626"/>
      <c r="G11" s="626"/>
      <c r="H11" s="626"/>
      <c r="I11" s="626"/>
      <c r="J11" s="626"/>
      <c r="K11" s="626"/>
      <c r="L11" s="626"/>
      <c r="M11" s="626"/>
      <c r="N11" s="626"/>
      <c r="O11" s="626"/>
      <c r="P11" s="626"/>
      <c r="Q11" s="626"/>
      <c r="R11" s="626"/>
      <c r="S11" s="626"/>
      <c r="T11" s="626"/>
      <c r="U11" s="626"/>
      <c r="V11" s="627"/>
      <c r="W11" s="78" t="s">
        <v>139</v>
      </c>
    </row>
    <row r="12" spans="1:23" ht="25.5" customHeight="1">
      <c r="A12" s="72"/>
      <c r="B12" s="72"/>
      <c r="C12" s="72"/>
      <c r="D12" s="73"/>
      <c r="E12" s="73"/>
      <c r="F12" s="73"/>
      <c r="G12" s="73"/>
      <c r="H12" s="74"/>
      <c r="I12" s="74"/>
      <c r="J12" s="74"/>
      <c r="K12" s="74"/>
      <c r="L12" s="72"/>
      <c r="M12" s="74"/>
      <c r="N12" s="74"/>
      <c r="O12" s="74"/>
      <c r="P12" s="74"/>
      <c r="Q12" s="75"/>
      <c r="R12" s="75"/>
      <c r="S12" s="75"/>
      <c r="T12" s="75"/>
      <c r="U12" s="75"/>
      <c r="V12" s="75"/>
      <c r="W12" s="79"/>
    </row>
    <row r="13" spans="1:23" ht="30" customHeight="1">
      <c r="A13" s="76" t="s">
        <v>140</v>
      </c>
      <c r="B13" s="77" t="s">
        <v>194</v>
      </c>
      <c r="C13" s="628">
        <v>152680</v>
      </c>
      <c r="D13" s="628"/>
      <c r="E13" s="628"/>
      <c r="F13" s="628"/>
      <c r="G13" s="628"/>
      <c r="H13" s="628"/>
      <c r="I13" s="628"/>
      <c r="J13" s="628"/>
      <c r="K13" s="628"/>
      <c r="L13" s="628"/>
      <c r="M13" s="628"/>
      <c r="N13" s="628"/>
      <c r="O13" s="628"/>
      <c r="P13" s="628"/>
      <c r="Q13" s="628"/>
      <c r="R13" s="628"/>
      <c r="S13" s="628"/>
      <c r="T13" s="628"/>
      <c r="U13" s="628"/>
      <c r="V13" s="629"/>
      <c r="W13" s="78" t="s">
        <v>139</v>
      </c>
    </row>
    <row r="14" spans="1:23" ht="25.5" customHeight="1">
      <c r="A14" s="72"/>
      <c r="B14" s="72"/>
      <c r="C14" s="72"/>
      <c r="D14" s="73"/>
      <c r="E14" s="73"/>
      <c r="F14" s="73"/>
      <c r="G14" s="73"/>
      <c r="H14" s="74"/>
      <c r="I14" s="74"/>
      <c r="J14" s="74"/>
      <c r="K14" s="74"/>
      <c r="L14" s="72"/>
      <c r="M14" s="75"/>
      <c r="N14" s="74"/>
      <c r="O14" s="74"/>
      <c r="P14" s="74"/>
      <c r="Q14" s="75"/>
      <c r="R14" s="75"/>
      <c r="S14" s="75"/>
      <c r="T14" s="75"/>
      <c r="U14" s="75"/>
      <c r="V14" s="75"/>
      <c r="W14" s="79"/>
    </row>
    <row r="15" spans="1:23" ht="30" customHeight="1">
      <c r="A15" s="76" t="s">
        <v>141</v>
      </c>
      <c r="B15" s="77" t="s">
        <v>195</v>
      </c>
      <c r="C15" s="630">
        <v>160000</v>
      </c>
      <c r="D15" s="630"/>
      <c r="E15" s="630"/>
      <c r="F15" s="630"/>
      <c r="G15" s="630"/>
      <c r="H15" s="630"/>
      <c r="I15" s="630"/>
      <c r="J15" s="630"/>
      <c r="K15" s="630"/>
      <c r="L15" s="630"/>
      <c r="M15" s="630"/>
      <c r="N15" s="630"/>
      <c r="O15" s="630"/>
      <c r="P15" s="630"/>
      <c r="Q15" s="630"/>
      <c r="R15" s="630"/>
      <c r="S15" s="630"/>
      <c r="T15" s="630"/>
      <c r="U15" s="630"/>
      <c r="V15" s="631"/>
      <c r="W15" s="78" t="s">
        <v>139</v>
      </c>
    </row>
    <row r="16" spans="1:23" s="115" customFormat="1" ht="30" customHeight="1">
      <c r="A16" s="111"/>
      <c r="B16" s="112"/>
      <c r="C16" s="113"/>
      <c r="D16" s="113"/>
      <c r="E16" s="113"/>
      <c r="F16" s="113"/>
      <c r="G16" s="113"/>
      <c r="H16" s="113"/>
      <c r="I16" s="113"/>
      <c r="J16" s="113"/>
      <c r="K16" s="113"/>
      <c r="L16" s="113"/>
      <c r="M16" s="113"/>
      <c r="N16" s="113"/>
      <c r="O16" s="113"/>
      <c r="P16" s="113"/>
      <c r="Q16" s="113"/>
      <c r="R16" s="113"/>
      <c r="S16" s="113"/>
      <c r="T16" s="113"/>
      <c r="U16" s="113"/>
      <c r="V16" s="113"/>
      <c r="W16" s="114"/>
    </row>
    <row r="17" spans="1:23" s="115" customFormat="1" ht="20.25" customHeight="1">
      <c r="A17" s="593" t="s">
        <v>196</v>
      </c>
      <c r="B17" s="632" t="s">
        <v>197</v>
      </c>
      <c r="C17" s="635" t="s">
        <v>198</v>
      </c>
      <c r="D17" s="116"/>
      <c r="E17" s="638" t="s">
        <v>199</v>
      </c>
      <c r="F17" s="638"/>
      <c r="G17" s="638"/>
      <c r="H17" s="638"/>
      <c r="I17" s="638"/>
      <c r="J17" s="117"/>
      <c r="K17" s="639" t="s">
        <v>200</v>
      </c>
      <c r="L17" s="639"/>
      <c r="M17" s="639"/>
      <c r="N17" s="639"/>
      <c r="O17" s="639"/>
      <c r="P17" s="639"/>
      <c r="Q17" s="639"/>
      <c r="R17" s="639"/>
      <c r="S17" s="116"/>
      <c r="T17" s="117"/>
      <c r="U17" s="117"/>
      <c r="V17" s="118"/>
      <c r="W17" s="646" t="s">
        <v>201</v>
      </c>
    </row>
    <row r="18" spans="1:23" s="115" customFormat="1" ht="30" customHeight="1">
      <c r="A18" s="594"/>
      <c r="B18" s="633"/>
      <c r="C18" s="636"/>
      <c r="D18" s="119" t="s">
        <v>202</v>
      </c>
      <c r="E18" s="647">
        <v>76960</v>
      </c>
      <c r="F18" s="647"/>
      <c r="G18" s="647"/>
      <c r="H18" s="647"/>
      <c r="I18" s="647"/>
      <c r="J18" s="119" t="s">
        <v>203</v>
      </c>
      <c r="K18" s="648">
        <v>760</v>
      </c>
      <c r="L18" s="648"/>
      <c r="M18" s="648"/>
      <c r="N18" s="648"/>
      <c r="O18" s="648"/>
      <c r="P18" s="648"/>
      <c r="Q18" s="648"/>
      <c r="R18" s="648"/>
      <c r="S18" s="120" t="s">
        <v>204</v>
      </c>
      <c r="T18" s="119"/>
      <c r="U18" s="119"/>
      <c r="V18" s="121"/>
      <c r="W18" s="597"/>
    </row>
    <row r="19" spans="1:23" s="115" customFormat="1" ht="30" customHeight="1">
      <c r="A19" s="594"/>
      <c r="B19" s="633"/>
      <c r="C19" s="637"/>
      <c r="D19" s="122"/>
      <c r="E19" s="123"/>
      <c r="F19" s="123"/>
      <c r="G19" s="123"/>
      <c r="H19" s="123"/>
      <c r="I19" s="649" t="s">
        <v>205</v>
      </c>
      <c r="J19" s="649"/>
      <c r="K19" s="649"/>
      <c r="L19" s="649"/>
      <c r="M19" s="649"/>
      <c r="N19" s="649"/>
      <c r="O19" s="649"/>
      <c r="P19" s="649"/>
      <c r="Q19" s="649"/>
      <c r="R19" s="649"/>
      <c r="S19" s="649"/>
      <c r="T19" s="649"/>
      <c r="U19" s="649"/>
      <c r="V19" s="650"/>
      <c r="W19" s="597"/>
    </row>
    <row r="20" spans="1:23" s="115" customFormat="1" ht="20.25" customHeight="1">
      <c r="A20" s="594"/>
      <c r="B20" s="633"/>
      <c r="C20" s="635" t="s">
        <v>206</v>
      </c>
      <c r="D20" s="116"/>
      <c r="E20" s="638" t="s">
        <v>199</v>
      </c>
      <c r="F20" s="638"/>
      <c r="G20" s="638"/>
      <c r="H20" s="638"/>
      <c r="I20" s="638"/>
      <c r="J20" s="117"/>
      <c r="K20" s="639" t="s">
        <v>200</v>
      </c>
      <c r="L20" s="639"/>
      <c r="M20" s="639"/>
      <c r="N20" s="639"/>
      <c r="O20" s="639"/>
      <c r="P20" s="639"/>
      <c r="Q20" s="639"/>
      <c r="R20" s="639"/>
      <c r="S20" s="116"/>
      <c r="T20" s="117"/>
      <c r="U20" s="117"/>
      <c r="V20" s="118"/>
      <c r="W20" s="597"/>
    </row>
    <row r="21" spans="1:23" s="115" customFormat="1" ht="30" customHeight="1">
      <c r="A21" s="594"/>
      <c r="B21" s="633"/>
      <c r="C21" s="636"/>
      <c r="D21" s="119" t="s">
        <v>202</v>
      </c>
      <c r="E21" s="647">
        <v>50000</v>
      </c>
      <c r="F21" s="647"/>
      <c r="G21" s="647"/>
      <c r="H21" s="647"/>
      <c r="I21" s="647"/>
      <c r="J21" s="119" t="s">
        <v>203</v>
      </c>
      <c r="K21" s="648">
        <v>500</v>
      </c>
      <c r="L21" s="648"/>
      <c r="M21" s="648"/>
      <c r="N21" s="648"/>
      <c r="O21" s="648"/>
      <c r="P21" s="648"/>
      <c r="Q21" s="648"/>
      <c r="R21" s="648"/>
      <c r="S21" s="120" t="s">
        <v>204</v>
      </c>
      <c r="T21" s="119"/>
      <c r="U21" s="119"/>
      <c r="V21" s="121"/>
      <c r="W21" s="597"/>
    </row>
    <row r="22" spans="1:23" s="115" customFormat="1" ht="30" customHeight="1">
      <c r="A22" s="594"/>
      <c r="B22" s="633"/>
      <c r="C22" s="637"/>
      <c r="D22" s="122"/>
      <c r="E22" s="123"/>
      <c r="F22" s="123"/>
      <c r="G22" s="123"/>
      <c r="H22" s="123"/>
      <c r="I22" s="649" t="s">
        <v>205</v>
      </c>
      <c r="J22" s="649"/>
      <c r="K22" s="649"/>
      <c r="L22" s="649"/>
      <c r="M22" s="649"/>
      <c r="N22" s="649"/>
      <c r="O22" s="649"/>
      <c r="P22" s="649"/>
      <c r="Q22" s="649"/>
      <c r="R22" s="649"/>
      <c r="S22" s="649"/>
      <c r="T22" s="649"/>
      <c r="U22" s="649"/>
      <c r="V22" s="650"/>
      <c r="W22" s="597"/>
    </row>
    <row r="23" spans="1:23" s="115" customFormat="1" ht="20.25" customHeight="1">
      <c r="A23" s="594"/>
      <c r="B23" s="633"/>
      <c r="C23" s="635" t="s">
        <v>207</v>
      </c>
      <c r="D23" s="640" t="s">
        <v>199</v>
      </c>
      <c r="E23" s="638"/>
      <c r="F23" s="638"/>
      <c r="G23" s="638"/>
      <c r="H23" s="638"/>
      <c r="I23" s="638"/>
      <c r="J23" s="638"/>
      <c r="K23" s="638"/>
      <c r="L23" s="638"/>
      <c r="M23" s="124"/>
      <c r="N23" s="124"/>
      <c r="O23" s="124"/>
      <c r="P23" s="124"/>
      <c r="Q23" s="124"/>
      <c r="R23" s="124"/>
      <c r="S23" s="124"/>
      <c r="T23" s="124"/>
      <c r="U23" s="124"/>
      <c r="V23" s="125"/>
      <c r="W23" s="597"/>
    </row>
    <row r="24" spans="1:23" s="115" customFormat="1" ht="30" customHeight="1">
      <c r="A24" s="595"/>
      <c r="B24" s="634"/>
      <c r="C24" s="637"/>
      <c r="D24" s="641">
        <v>10000</v>
      </c>
      <c r="E24" s="642"/>
      <c r="F24" s="642"/>
      <c r="G24" s="642"/>
      <c r="H24" s="642"/>
      <c r="I24" s="642"/>
      <c r="J24" s="643" t="s">
        <v>208</v>
      </c>
      <c r="K24" s="643"/>
      <c r="L24" s="643"/>
      <c r="M24" s="643"/>
      <c r="N24" s="643"/>
      <c r="O24" s="643"/>
      <c r="P24" s="643"/>
      <c r="Q24" s="643"/>
      <c r="R24" s="643"/>
      <c r="S24" s="643"/>
      <c r="T24" s="643"/>
      <c r="U24" s="643"/>
      <c r="V24" s="644"/>
      <c r="W24" s="598"/>
    </row>
    <row r="25" spans="1:23" ht="25.5" customHeight="1">
      <c r="A25" s="72"/>
      <c r="B25" s="72"/>
      <c r="C25" s="72"/>
      <c r="D25" s="73"/>
      <c r="E25" s="73"/>
      <c r="F25" s="73"/>
      <c r="G25" s="73"/>
      <c r="H25" s="74"/>
      <c r="I25" s="74"/>
      <c r="J25" s="74"/>
      <c r="K25" s="74"/>
      <c r="L25" s="72"/>
      <c r="M25" s="75"/>
      <c r="N25" s="74"/>
      <c r="O25" s="74"/>
      <c r="P25" s="74"/>
      <c r="Q25" s="75"/>
      <c r="R25" s="75"/>
      <c r="S25" s="75"/>
      <c r="T25" s="75"/>
      <c r="U25" s="75"/>
      <c r="V25" s="75"/>
      <c r="W25" s="80" t="s">
        <v>142</v>
      </c>
    </row>
    <row r="26" spans="1:23" ht="30" customHeight="1">
      <c r="A26" s="76" t="s">
        <v>143</v>
      </c>
      <c r="B26" s="77" t="s">
        <v>209</v>
      </c>
      <c r="C26" s="628">
        <v>150000</v>
      </c>
      <c r="D26" s="628"/>
      <c r="E26" s="628"/>
      <c r="F26" s="628"/>
      <c r="G26" s="628"/>
      <c r="H26" s="628"/>
      <c r="I26" s="628"/>
      <c r="J26" s="628"/>
      <c r="K26" s="628"/>
      <c r="L26" s="628"/>
      <c r="M26" s="628"/>
      <c r="N26" s="628"/>
      <c r="O26" s="628"/>
      <c r="P26" s="628"/>
      <c r="Q26" s="628"/>
      <c r="R26" s="628"/>
      <c r="S26" s="628"/>
      <c r="T26" s="628"/>
      <c r="U26" s="628"/>
      <c r="V26" s="629"/>
      <c r="W26" s="78" t="s">
        <v>139</v>
      </c>
    </row>
    <row r="27" spans="1:23" ht="25.5" customHeight="1">
      <c r="A27" s="645"/>
      <c r="B27" s="645"/>
      <c r="C27" s="645"/>
      <c r="D27" s="645"/>
      <c r="E27" s="645"/>
      <c r="F27" s="645"/>
      <c r="G27" s="645"/>
      <c r="H27" s="645"/>
      <c r="I27" s="645"/>
      <c r="J27" s="645"/>
      <c r="K27" s="645"/>
      <c r="L27" s="645"/>
      <c r="M27" s="645"/>
      <c r="N27" s="645"/>
      <c r="O27" s="645"/>
      <c r="P27" s="645"/>
      <c r="Q27" s="645"/>
      <c r="R27" s="645"/>
      <c r="S27" s="645"/>
      <c r="T27" s="645"/>
      <c r="U27" s="645"/>
      <c r="V27" s="645"/>
      <c r="W27" s="645"/>
    </row>
    <row r="28" spans="1:23" ht="25.5" customHeight="1">
      <c r="A28" s="645" t="s">
        <v>144</v>
      </c>
      <c r="B28" s="645"/>
      <c r="C28" s="645"/>
      <c r="D28" s="645"/>
      <c r="E28" s="645"/>
      <c r="F28" s="645"/>
      <c r="G28" s="645"/>
      <c r="H28" s="645"/>
      <c r="I28" s="645"/>
      <c r="J28" s="645"/>
      <c r="K28" s="645"/>
      <c r="L28" s="645"/>
      <c r="M28" s="645"/>
      <c r="N28" s="645"/>
      <c r="O28" s="645"/>
      <c r="P28" s="645"/>
      <c r="Q28" s="645"/>
      <c r="R28" s="645"/>
      <c r="S28" s="645"/>
      <c r="T28" s="645"/>
      <c r="U28" s="645"/>
      <c r="V28" s="645"/>
      <c r="W28" s="645"/>
    </row>
  </sheetData>
  <mergeCells count="49">
    <mergeCell ref="C26:V26"/>
    <mergeCell ref="A27:W27"/>
    <mergeCell ref="A28:W28"/>
    <mergeCell ref="W17:W24"/>
    <mergeCell ref="E18:I18"/>
    <mergeCell ref="K18:R18"/>
    <mergeCell ref="I19:V19"/>
    <mergeCell ref="C20:C22"/>
    <mergeCell ref="E20:I20"/>
    <mergeCell ref="K20:R20"/>
    <mergeCell ref="E21:I21"/>
    <mergeCell ref="K21:R21"/>
    <mergeCell ref="I22:V22"/>
    <mergeCell ref="C11:V11"/>
    <mergeCell ref="C13:V13"/>
    <mergeCell ref="C15:V15"/>
    <mergeCell ref="A17:A24"/>
    <mergeCell ref="B17:B24"/>
    <mergeCell ref="C17:C19"/>
    <mergeCell ref="E17:I17"/>
    <mergeCell ref="K17:R17"/>
    <mergeCell ref="C23:C24"/>
    <mergeCell ref="D23:L23"/>
    <mergeCell ref="D24:I24"/>
    <mergeCell ref="J24:V24"/>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積算表</vt:lpstr>
      <vt:lpstr>加算区分</vt:lpstr>
      <vt:lpstr>保育単価表（Ａ型）</vt:lpstr>
      <vt:lpstr>保育単価表（Ａ型）②</vt:lpstr>
      <vt:lpstr>積算表!Print_Area</vt:lpstr>
      <vt:lpstr>'保育単価表（Ａ型）'!Print_Area</vt:lpstr>
      <vt:lpstr>'保育単価表（Ａ型）'!Print_Titles</vt:lpstr>
      <vt:lpstr>休日人数</vt:lpstr>
      <vt:lpstr>休日保育</vt:lpstr>
      <vt:lpstr>単価表</vt:lpstr>
      <vt:lpstr>定員</vt:lpstr>
      <vt:lpstr>平均勤続年数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2019-09-09T06:05:31Z</cp:lastPrinted>
  <dcterms:created xsi:type="dcterms:W3CDTF">2017-06-06T04:26:55Z</dcterms:created>
  <dcterms:modified xsi:type="dcterms:W3CDTF">2021-01-07T10:38:22Z</dcterms:modified>
</cp:coreProperties>
</file>