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workbookProtection workbookAlgorithmName="SHA-512" workbookHashValue="+1SJTTefgJndYZ4t9WCoPfq2avNywss8sxIXiASh0pmXjKKtqJrIk+Eqp0sc19YTsyyEBBG43jyOKOJbZFe4CA==" workbookSaltValue="QwpjiawMKdlp7N5L3XAzAA==" workbookSpinCount="100000" lockStructure="1"/>
  <bookViews>
    <workbookView xWindow="0" yWindow="0" windowWidth="20490" windowHeight="7770" tabRatio="783"/>
  </bookViews>
  <sheets>
    <sheet name="積算表（処遇Ⅱ）" sheetId="88" r:id="rId1"/>
    <sheet name="第５号様式" sheetId="73" r:id="rId2"/>
  </sheets>
  <externalReferences>
    <externalReference r:id="rId3"/>
    <externalReference r:id="rId4"/>
    <externalReference r:id="rId5"/>
    <externalReference r:id="rId6"/>
  </externalReferences>
  <definedNames>
    <definedName name="_Fill" localSheetId="0" hidden="1">#REF!</definedName>
    <definedName name="_Fill" hidden="1">#REF!</definedName>
    <definedName name="_xlnm._FilterDatabase" localSheetId="0" hidden="1">'積算表（処遇Ⅱ）'!#REF!</definedName>
    <definedName name="_Key1" localSheetId="0" hidden="1">#REF!</definedName>
    <definedName name="_Key1" hidden="1">#REF!</definedName>
    <definedName name="_Order1" hidden="1">255</definedName>
    <definedName name="_Qr228" localSheetId="1">#REF!</definedName>
    <definedName name="_Qr228">#REF!</definedName>
    <definedName name="_Sort" localSheetId="0" hidden="1">#REF!</definedName>
    <definedName name="_Sort" hidden="1">#REF!</definedName>
    <definedName name="_xlnm.Print_Area" localSheetId="0">'積算表（処遇Ⅱ）'!$A$1:$AF$41</definedName>
    <definedName name="_xlnm.Print_Area" localSheetId="1">第５号様式!$A$1:$AM$40</definedName>
    <definedName name="っっｗ" localSheetId="1">#REF!,#REF!,#REF!,#REF!</definedName>
    <definedName name="っっｗ">#REF!,#REF!,#REF!,#REF!</definedName>
    <definedName name="資格">#REF!</definedName>
    <definedName name="第7号様式" localSheetId="1">#REF!</definedName>
    <definedName name="第7号様式">#REF!</definedName>
    <definedName name="単価表" localSheetId="0">[1]保育単価表!$A$6:$BI$74</definedName>
    <definedName name="単価表">#REF!</definedName>
    <definedName name="定員" localSheetId="0">[1]処遇Ⅰ!$AO$2:$AP$18</definedName>
    <definedName name="定員">#REF!</definedName>
    <definedName name="定員Ⅱ" localSheetId="0">[1]処遇Ⅰ!#REF!</definedName>
    <definedName name="定員Ⅱ">#REF!</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1">#REF!,#REF!,#REF!,#REF!,#REF!,#REF!,#REF!,#REF!,#REF!,#REF!,#REF!,#REF!,#REF!,#REF!,#REF!,#REF!,#REF!,#REF!,#REF!,#REF!,#REF!,#REF!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1">[4]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２">'[4]様式③ 歳入'!$AG$3,'[4]様式③ 歳入'!$AK$3,'[4]様式③ 歳入'!$B$6:$AL$64,'[4]様式③ 歳入'!$G$65:$Z$65</definedName>
    <definedName name="入力欄③Ａ" localSheetId="1">[2]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 localSheetId="0">[1]加算区分!$B$3:$F$14</definedName>
    <definedName name="平均勤続年数">#REF!</definedName>
  </definedNames>
  <calcPr calcId="162913"/>
</workbook>
</file>

<file path=xl/calcChain.xml><?xml version="1.0" encoding="utf-8"?>
<calcChain xmlns="http://schemas.openxmlformats.org/spreadsheetml/2006/main">
  <c r="X22" i="88" l="1"/>
  <c r="X20" i="88"/>
  <c r="AG35" i="73" l="1"/>
  <c r="AG23" i="73"/>
  <c r="AG22" i="73"/>
  <c r="AC11" i="73" l="1"/>
  <c r="AC9" i="73"/>
  <c r="AC8" i="73"/>
  <c r="AG6" i="73"/>
  <c r="AG24" i="73"/>
  <c r="AG31" i="73" l="1"/>
  <c r="AG29" i="73"/>
  <c r="AG17" i="73"/>
  <c r="AG21" i="73" l="1"/>
  <c r="X21" i="88"/>
  <c r="X18" i="88" l="1"/>
  <c r="AA35" i="88"/>
  <c r="AA36" i="88" l="1"/>
  <c r="X37" i="88" l="1"/>
  <c r="X38" i="88"/>
</calcChain>
</file>

<file path=xl/comments1.xml><?xml version="1.0" encoding="utf-8"?>
<comments xmlns="http://schemas.openxmlformats.org/spreadsheetml/2006/main">
  <authors>
    <author>作成者</author>
  </authors>
  <commentList>
    <comment ref="X13" authorId="0" shapeId="0">
      <text>
        <r>
          <rPr>
            <sz val="9"/>
            <color indexed="81"/>
            <rFont val="MS P ゴシック"/>
            <family val="3"/>
            <charset val="128"/>
          </rPr>
          <t xml:space="preserve">プルダウンで選択。
</t>
        </r>
      </text>
    </comment>
    <comment ref="X26" authorId="0" shapeId="0">
      <text>
        <r>
          <rPr>
            <sz val="9"/>
            <color indexed="81"/>
            <rFont val="MS P ゴシック"/>
            <family val="3"/>
            <charset val="128"/>
          </rPr>
          <t>プルダウンで選択。</t>
        </r>
      </text>
    </comment>
    <comment ref="X28" authorId="0" shapeId="0">
      <text>
        <r>
          <rPr>
            <sz val="9"/>
            <color indexed="81"/>
            <rFont val="MS P ゴシック"/>
            <family val="3"/>
            <charset val="128"/>
          </rPr>
          <t xml:space="preserve">プルダウンで選択。
</t>
        </r>
      </text>
    </comment>
  </commentList>
</comments>
</file>

<file path=xl/sharedStrings.xml><?xml version="1.0" encoding="utf-8"?>
<sst xmlns="http://schemas.openxmlformats.org/spreadsheetml/2006/main" count="79" uniqueCount="65">
  <si>
    <t>施設・事業種別</t>
    <rPh sb="0" eb="2">
      <t>シセツ</t>
    </rPh>
    <rPh sb="3" eb="5">
      <t>ジギョウ</t>
    </rPh>
    <rPh sb="5" eb="7">
      <t>シュベツ</t>
    </rPh>
    <phoneticPr fontId="1"/>
  </si>
  <si>
    <t>横浜市</t>
    <rPh sb="0" eb="3">
      <t>ヨコハマシ</t>
    </rPh>
    <phoneticPr fontId="10"/>
  </si>
  <si>
    <t>市町村</t>
    <rPh sb="0" eb="3">
      <t>シチョウソン</t>
    </rPh>
    <phoneticPr fontId="1"/>
  </si>
  <si>
    <t>施設・事業所番号</t>
    <rPh sb="0" eb="2">
      <t>シセツ</t>
    </rPh>
    <rPh sb="3" eb="6">
      <t>ジギョウショ</t>
    </rPh>
    <rPh sb="6" eb="8">
      <t>バンゴウ</t>
    </rPh>
    <phoneticPr fontId="1"/>
  </si>
  <si>
    <t>施設・事業所名称</t>
    <rPh sb="0" eb="2">
      <t>シセツ</t>
    </rPh>
    <rPh sb="3" eb="6">
      <t>ジギョウショ</t>
    </rPh>
    <rPh sb="6" eb="8">
      <t>メイショウ</t>
    </rPh>
    <phoneticPr fontId="1"/>
  </si>
  <si>
    <t>代表者職・氏名</t>
    <rPh sb="0" eb="3">
      <t>ダイヒョウシャ</t>
    </rPh>
    <rPh sb="3" eb="4">
      <t>ショク</t>
    </rPh>
    <rPh sb="5" eb="7">
      <t>シメイ</t>
    </rPh>
    <phoneticPr fontId="1"/>
  </si>
  <si>
    <t>区</t>
    <rPh sb="0" eb="1">
      <t>ク</t>
    </rPh>
    <phoneticPr fontId="1"/>
  </si>
  <si>
    <t>施設・事業種別</t>
    <rPh sb="0" eb="2">
      <t>シセツ</t>
    </rPh>
    <rPh sb="3" eb="5">
      <t>ジギョウ</t>
    </rPh>
    <rPh sb="5" eb="7">
      <t>シュベツ</t>
    </rPh>
    <phoneticPr fontId="4"/>
  </si>
  <si>
    <t>施設・事業所番号</t>
    <rPh sb="0" eb="2">
      <t>シセツ</t>
    </rPh>
    <rPh sb="3" eb="6">
      <t>ジギョウショ</t>
    </rPh>
    <rPh sb="6" eb="8">
      <t>バンゴウ</t>
    </rPh>
    <phoneticPr fontId="4"/>
  </si>
  <si>
    <t>横浜市長</t>
    <rPh sb="0" eb="2">
      <t>ヨコハマ</t>
    </rPh>
    <rPh sb="2" eb="4">
      <t>シチョウ</t>
    </rPh>
    <phoneticPr fontId="1"/>
  </si>
  <si>
    <t>下記について、相違ないことを証明いたします。</t>
    <rPh sb="0" eb="2">
      <t>カキ</t>
    </rPh>
    <rPh sb="7" eb="9">
      <t>ソウイ</t>
    </rPh>
    <rPh sb="14" eb="16">
      <t>ショウメイ</t>
    </rPh>
    <phoneticPr fontId="1"/>
  </si>
  <si>
    <t>　職員の職位、職責又は職務内容に応じた勤務条件等の要件及びこれに応じた賃金体系を定め、すべての職員に周知している。</t>
    <rPh sb="1" eb="3">
      <t>ショクイン</t>
    </rPh>
    <rPh sb="4" eb="6">
      <t>ショクイ</t>
    </rPh>
    <rPh sb="7" eb="9">
      <t>ショクセキ</t>
    </rPh>
    <rPh sb="9" eb="10">
      <t>マタ</t>
    </rPh>
    <rPh sb="11" eb="13">
      <t>ショクム</t>
    </rPh>
    <rPh sb="13" eb="15">
      <t>ナイヨウ</t>
    </rPh>
    <rPh sb="16" eb="17">
      <t>オウ</t>
    </rPh>
    <rPh sb="19" eb="21">
      <t>キンム</t>
    </rPh>
    <rPh sb="21" eb="23">
      <t>ジョウケン</t>
    </rPh>
    <rPh sb="23" eb="24">
      <t>トウ</t>
    </rPh>
    <rPh sb="25" eb="27">
      <t>ヨウケン</t>
    </rPh>
    <rPh sb="27" eb="28">
      <t>オヨ</t>
    </rPh>
    <rPh sb="32" eb="33">
      <t>オウ</t>
    </rPh>
    <rPh sb="35" eb="37">
      <t>チンギン</t>
    </rPh>
    <rPh sb="37" eb="39">
      <t>タイケイ</t>
    </rPh>
    <rPh sb="40" eb="41">
      <t>サダ</t>
    </rPh>
    <rPh sb="47" eb="49">
      <t>ショクイン</t>
    </rPh>
    <rPh sb="50" eb="52">
      <t>シュウチ</t>
    </rPh>
    <phoneticPr fontId="1"/>
  </si>
  <si>
    <t>加算額の算定に用いる職員数について</t>
    <phoneticPr fontId="1"/>
  </si>
  <si>
    <t>①</t>
    <phoneticPr fontId="1"/>
  </si>
  <si>
    <t>人</t>
    <rPh sb="0" eb="1">
      <t>ニン</t>
    </rPh>
    <phoneticPr fontId="1"/>
  </si>
  <si>
    <t>加算対象人数の基礎となる職員数</t>
    <rPh sb="0" eb="2">
      <t>カサン</t>
    </rPh>
    <rPh sb="2" eb="4">
      <t>タイショウ</t>
    </rPh>
    <rPh sb="4" eb="6">
      <t>ニンズウ</t>
    </rPh>
    <rPh sb="7" eb="9">
      <t>キソ</t>
    </rPh>
    <rPh sb="12" eb="14">
      <t>ショクイン</t>
    </rPh>
    <rPh sb="14" eb="15">
      <t>スウ</t>
    </rPh>
    <phoneticPr fontId="1"/>
  </si>
  <si>
    <t>加算対象人数</t>
    <rPh sb="0" eb="2">
      <t>カサン</t>
    </rPh>
    <rPh sb="2" eb="4">
      <t>タイショウ</t>
    </rPh>
    <rPh sb="4" eb="6">
      <t>ニンズウ</t>
    </rPh>
    <phoneticPr fontId="1"/>
  </si>
  <si>
    <t>円</t>
    <rPh sb="0" eb="1">
      <t>エン</t>
    </rPh>
    <phoneticPr fontId="1"/>
  </si>
  <si>
    <t>月</t>
    <rPh sb="0" eb="1">
      <t>ツキ</t>
    </rPh>
    <phoneticPr fontId="1"/>
  </si>
  <si>
    <t>第５号様式</t>
    <rPh sb="0" eb="1">
      <t>ダイ</t>
    </rPh>
    <rPh sb="2" eb="3">
      <t>ゴウ</t>
    </rPh>
    <rPh sb="3" eb="5">
      <t>ヨウシキ</t>
    </rPh>
    <phoneticPr fontId="1"/>
  </si>
  <si>
    <t>施設・事業所名</t>
    <rPh sb="0" eb="2">
      <t>シセツ</t>
    </rPh>
    <rPh sb="3" eb="6">
      <t>ジギョウショ</t>
    </rPh>
    <rPh sb="6" eb="7">
      <t>メイ</t>
    </rPh>
    <phoneticPr fontId="4"/>
  </si>
  <si>
    <t>（１）処遇改善等加算Ⅱの要件について</t>
    <rPh sb="3" eb="5">
      <t>ショグウ</t>
    </rPh>
    <rPh sb="5" eb="7">
      <t>カイゼン</t>
    </rPh>
    <rPh sb="7" eb="8">
      <t>トウ</t>
    </rPh>
    <rPh sb="8" eb="10">
      <t>カサン</t>
    </rPh>
    <rPh sb="12" eb="14">
      <t>ヨウケン</t>
    </rPh>
    <phoneticPr fontId="1"/>
  </si>
  <si>
    <t>（２）職員処遇改善費の要件について</t>
    <rPh sb="3" eb="5">
      <t>ショクイン</t>
    </rPh>
    <rPh sb="5" eb="7">
      <t>ショグウ</t>
    </rPh>
    <rPh sb="7" eb="9">
      <t>カイゼン</t>
    </rPh>
    <rPh sb="9" eb="10">
      <t>ヒ</t>
    </rPh>
    <rPh sb="11" eb="13">
      <t>ヨウケン</t>
    </rPh>
    <phoneticPr fontId="1"/>
  </si>
  <si>
    <t>　処遇改善等加算Ⅰの賃金改善要件分・キャリアパス要件分及び処遇改善等加算Ⅱを適用しており、職員処遇改善費を適用する。</t>
    <rPh sb="1" eb="3">
      <t>ショグウ</t>
    </rPh>
    <rPh sb="3" eb="5">
      <t>カイゼン</t>
    </rPh>
    <rPh sb="5" eb="6">
      <t>トウ</t>
    </rPh>
    <rPh sb="6" eb="8">
      <t>カサン</t>
    </rPh>
    <rPh sb="10" eb="12">
      <t>チンギン</t>
    </rPh>
    <rPh sb="12" eb="14">
      <t>カイゼン</t>
    </rPh>
    <rPh sb="14" eb="16">
      <t>ヨウケン</t>
    </rPh>
    <rPh sb="16" eb="17">
      <t>ブン</t>
    </rPh>
    <rPh sb="24" eb="26">
      <t>ヨウケン</t>
    </rPh>
    <rPh sb="26" eb="27">
      <t>ブン</t>
    </rPh>
    <rPh sb="27" eb="28">
      <t>オヨ</t>
    </rPh>
    <rPh sb="29" eb="31">
      <t>ショグウ</t>
    </rPh>
    <rPh sb="31" eb="33">
      <t>カイゼン</t>
    </rPh>
    <rPh sb="33" eb="34">
      <t>トウ</t>
    </rPh>
    <rPh sb="34" eb="36">
      <t>カサン</t>
    </rPh>
    <rPh sb="38" eb="40">
      <t>テキヨウ</t>
    </rPh>
    <rPh sb="45" eb="47">
      <t>ショクイン</t>
    </rPh>
    <rPh sb="47" eb="49">
      <t>ショグウ</t>
    </rPh>
    <rPh sb="49" eb="51">
      <t>カイゼン</t>
    </rPh>
    <rPh sb="51" eb="52">
      <t>ヒ</t>
    </rPh>
    <rPh sb="53" eb="55">
      <t>テキヨウ</t>
    </rPh>
    <phoneticPr fontId="1"/>
  </si>
  <si>
    <t>処遇改善等加算Ⅱの人数Ａ②</t>
    <rPh sb="0" eb="2">
      <t>ショグウ</t>
    </rPh>
    <rPh sb="2" eb="4">
      <t>カイゼン</t>
    </rPh>
    <rPh sb="4" eb="5">
      <t>トウ</t>
    </rPh>
    <rPh sb="5" eb="7">
      <t>カサン</t>
    </rPh>
    <rPh sb="9" eb="11">
      <t>ニンズウ</t>
    </rPh>
    <phoneticPr fontId="1"/>
  </si>
  <si>
    <t>１．処遇改善等加算Ⅱ</t>
    <rPh sb="2" eb="4">
      <t>ショグウ</t>
    </rPh>
    <rPh sb="4" eb="6">
      <t>カイゼン</t>
    </rPh>
    <rPh sb="6" eb="7">
      <t>トウ</t>
    </rPh>
    <rPh sb="7" eb="9">
      <t>カサン</t>
    </rPh>
    <phoneticPr fontId="1"/>
  </si>
  <si>
    <t>賃金改善実施月数</t>
    <rPh sb="0" eb="2">
      <t>チンギン</t>
    </rPh>
    <rPh sb="2" eb="4">
      <t>カイゼン</t>
    </rPh>
    <rPh sb="4" eb="6">
      <t>ジッシ</t>
    </rPh>
    <rPh sb="6" eb="8">
      <t>ツキスウ</t>
    </rPh>
    <phoneticPr fontId="1"/>
  </si>
  <si>
    <t>２．職員処遇改善費</t>
    <rPh sb="2" eb="4">
      <t>ショクイン</t>
    </rPh>
    <rPh sb="4" eb="6">
      <t>ショグウ</t>
    </rPh>
    <rPh sb="6" eb="8">
      <t>カイゼン</t>
    </rPh>
    <rPh sb="8" eb="9">
      <t>ヒ</t>
    </rPh>
    <phoneticPr fontId="1"/>
  </si>
  <si>
    <t>職員処遇改善費の対象となる職員数①※</t>
    <rPh sb="0" eb="2">
      <t>ショクイン</t>
    </rPh>
    <rPh sb="2" eb="4">
      <t>ショグウ</t>
    </rPh>
    <rPh sb="4" eb="6">
      <t>カイゼン</t>
    </rPh>
    <rPh sb="6" eb="7">
      <t>ヒ</t>
    </rPh>
    <rPh sb="8" eb="10">
      <t>タイショウ</t>
    </rPh>
    <rPh sb="13" eb="16">
      <t>ショクインスウ</t>
    </rPh>
    <phoneticPr fontId="1"/>
  </si>
  <si>
    <t>職員処遇改善費の加算対象職員数「人数Ｃ」（①－②）③</t>
    <rPh sb="0" eb="2">
      <t>ショクイン</t>
    </rPh>
    <rPh sb="2" eb="4">
      <t>ショグウ</t>
    </rPh>
    <rPh sb="4" eb="6">
      <t>カイゼン</t>
    </rPh>
    <rPh sb="6" eb="7">
      <t>ヒ</t>
    </rPh>
    <rPh sb="8" eb="10">
      <t>カサン</t>
    </rPh>
    <rPh sb="10" eb="12">
      <t>タイショウ</t>
    </rPh>
    <rPh sb="12" eb="15">
      <t>ショクインスウ</t>
    </rPh>
    <rPh sb="16" eb="18">
      <t>ニンズウ</t>
    </rPh>
    <phoneticPr fontId="1"/>
  </si>
  <si>
    <t>加算見込額（③×50,000円×賃金改善実施月数）</t>
    <rPh sb="0" eb="2">
      <t>カサン</t>
    </rPh>
    <rPh sb="2" eb="4">
      <t>ミコミ</t>
    </rPh>
    <rPh sb="4" eb="5">
      <t>ガク</t>
    </rPh>
    <rPh sb="14" eb="15">
      <t>エン</t>
    </rPh>
    <rPh sb="16" eb="18">
      <t>チンギン</t>
    </rPh>
    <rPh sb="18" eb="20">
      <t>カイゼン</t>
    </rPh>
    <rPh sb="20" eb="22">
      <t>ジッシ</t>
    </rPh>
    <rPh sb="22" eb="24">
      <t>ツキスウ</t>
    </rPh>
    <phoneticPr fontId="1"/>
  </si>
  <si>
    <t>職員処遇改善費（月額）（③×50,000円）</t>
    <rPh sb="0" eb="2">
      <t>ショクイン</t>
    </rPh>
    <rPh sb="2" eb="4">
      <t>ショグウ</t>
    </rPh>
    <rPh sb="4" eb="6">
      <t>カイゼン</t>
    </rPh>
    <rPh sb="6" eb="7">
      <t>ヒ</t>
    </rPh>
    <rPh sb="8" eb="10">
      <t>ゲツガク</t>
    </rPh>
    <rPh sb="20" eb="21">
      <t>エン</t>
    </rPh>
    <phoneticPr fontId="1"/>
  </si>
  <si>
    <t>　処遇改善等加算Ⅱの加算額について、当該施設・事業所から同一法人内の他の施設・事業所をまたぐ配分を実施しない。　</t>
    <rPh sb="1" eb="3">
      <t>ショグウ</t>
    </rPh>
    <rPh sb="3" eb="5">
      <t>カイゼン</t>
    </rPh>
    <rPh sb="5" eb="6">
      <t>トウ</t>
    </rPh>
    <rPh sb="6" eb="8">
      <t>カサン</t>
    </rPh>
    <rPh sb="10" eb="12">
      <t>カサン</t>
    </rPh>
    <rPh sb="12" eb="13">
      <t>ガク</t>
    </rPh>
    <phoneticPr fontId="1"/>
  </si>
  <si>
    <t>家庭的保育事業</t>
    <rPh sb="0" eb="3">
      <t>カテイテキ</t>
    </rPh>
    <rPh sb="3" eb="5">
      <t>ホイク</t>
    </rPh>
    <rPh sb="5" eb="7">
      <t>ジギョウ</t>
    </rPh>
    <phoneticPr fontId="10"/>
  </si>
  <si>
    <t>人</t>
    <rPh sb="0" eb="1">
      <t>ヒト</t>
    </rPh>
    <phoneticPr fontId="1"/>
  </si>
  <si>
    <t>れた経験年数７年０か月以上の職員のうち、「保育士」「保育教諭」「教諭」「保健師・助産師・</t>
    <rPh sb="2" eb="4">
      <t>ケイケン</t>
    </rPh>
    <rPh sb="4" eb="6">
      <t>ネンスウ</t>
    </rPh>
    <rPh sb="7" eb="8">
      <t>ネン</t>
    </rPh>
    <rPh sb="10" eb="11">
      <t>ゲツ</t>
    </rPh>
    <rPh sb="11" eb="13">
      <t>イジョウ</t>
    </rPh>
    <rPh sb="14" eb="16">
      <t>ショクイン</t>
    </rPh>
    <rPh sb="21" eb="23">
      <t>ホイク</t>
    </rPh>
    <rPh sb="23" eb="24">
      <t>シ</t>
    </rPh>
    <rPh sb="26" eb="28">
      <t>ホイク</t>
    </rPh>
    <rPh sb="28" eb="30">
      <t>キョウユ</t>
    </rPh>
    <rPh sb="32" eb="34">
      <t>キョウユ</t>
    </rPh>
    <rPh sb="36" eb="38">
      <t>ホケン</t>
    </rPh>
    <phoneticPr fontId="1"/>
  </si>
  <si>
    <t>看護師・准看護師」に限ります。</t>
    <rPh sb="0" eb="3">
      <t>カンゴシ</t>
    </rPh>
    <rPh sb="4" eb="8">
      <t>ジュンカンゴシ</t>
    </rPh>
    <rPh sb="10" eb="11">
      <t>カギ</t>
    </rPh>
    <phoneticPr fontId="1"/>
  </si>
  <si>
    <t>家庭的保育事業</t>
    <rPh sb="0" eb="3">
      <t>カテイテキ</t>
    </rPh>
    <rPh sb="3" eb="5">
      <t>ホイク</t>
    </rPh>
    <rPh sb="5" eb="7">
      <t>ジギョウ</t>
    </rPh>
    <phoneticPr fontId="1"/>
  </si>
  <si>
    <r>
      <t>次の内容について、「</t>
    </r>
    <r>
      <rPr>
        <sz val="11"/>
        <rFont val="HGP創英角ｺﾞｼｯｸUB"/>
        <family val="3"/>
        <charset val="128"/>
      </rPr>
      <t>該当</t>
    </r>
    <r>
      <rPr>
        <sz val="11"/>
        <rFont val="ＭＳ Ｐ明朝"/>
        <family val="1"/>
        <charset val="128"/>
      </rPr>
      <t>」「</t>
    </r>
    <r>
      <rPr>
        <sz val="11"/>
        <rFont val="HGP創英角ｺﾞｼｯｸUB"/>
        <family val="3"/>
        <charset val="128"/>
      </rPr>
      <t>非該当</t>
    </r>
    <r>
      <rPr>
        <sz val="11"/>
        <rFont val="ＭＳ Ｐ明朝"/>
        <family val="1"/>
        <charset val="128"/>
      </rPr>
      <t>」を選択してください。</t>
    </r>
    <rPh sb="0" eb="1">
      <t>ツギ</t>
    </rPh>
    <rPh sb="2" eb="4">
      <t>ナイヨウ</t>
    </rPh>
    <rPh sb="10" eb="12">
      <t>ガイトウ</t>
    </rPh>
    <rPh sb="14" eb="17">
      <t>ヒガイトウ</t>
    </rPh>
    <rPh sb="19" eb="21">
      <t>センタク</t>
    </rPh>
    <phoneticPr fontId="1"/>
  </si>
  <si>
    <t>市町村</t>
    <phoneticPr fontId="1"/>
  </si>
  <si>
    <t>横浜市</t>
    <phoneticPr fontId="1"/>
  </si>
  <si>
    <t>代表者職・氏名</t>
    <rPh sb="0" eb="3">
      <t>ダイヒョウシャ</t>
    </rPh>
    <rPh sb="3" eb="4">
      <t>ショク</t>
    </rPh>
    <rPh sb="5" eb="7">
      <t>シメイ</t>
    </rPh>
    <phoneticPr fontId="10"/>
  </si>
  <si>
    <t>職員の職位、職責又は職務内容に応じた勤務条件等の要件及びこれに応じた賃金体系を定め、すべての職員に周知している。</t>
    <phoneticPr fontId="1"/>
  </si>
  <si>
    <t>　処遇改善等加算Ⅰの賃金改善要件分・キャリアパス要件分及び処遇改善等加算Ⅱを適用しており、職員処遇改善費を適用する。</t>
    <phoneticPr fontId="1"/>
  </si>
  <si>
    <t>　処遇改善等加算Ⅱの加算額について、当該施設・事業所から同一法人内の他の施設・事業所をまたぐ配分を実施しない。　</t>
    <phoneticPr fontId="1"/>
  </si>
  <si>
    <t>加算額の算定に用いる職員数について</t>
    <phoneticPr fontId="1"/>
  </si>
  <si>
    <t>職員処遇改善費の加算対象職員数「人数Ｃ」</t>
    <rPh sb="0" eb="2">
      <t>ショクイン</t>
    </rPh>
    <rPh sb="2" eb="4">
      <t>ショグウ</t>
    </rPh>
    <rPh sb="4" eb="6">
      <t>カイゼン</t>
    </rPh>
    <rPh sb="6" eb="7">
      <t>ヒ</t>
    </rPh>
    <rPh sb="8" eb="10">
      <t>カサン</t>
    </rPh>
    <rPh sb="10" eb="12">
      <t>タイショウ</t>
    </rPh>
    <rPh sb="12" eb="14">
      <t>ショクイン</t>
    </rPh>
    <rPh sb="14" eb="15">
      <t>スウ</t>
    </rPh>
    <rPh sb="16" eb="18">
      <t>ニンズウ</t>
    </rPh>
    <phoneticPr fontId="1"/>
  </si>
  <si>
    <t>家庭的保育等の経験年数</t>
    <rPh sb="0" eb="3">
      <t>カテイテキ</t>
    </rPh>
    <rPh sb="3" eb="5">
      <t>ホイク</t>
    </rPh>
    <rPh sb="5" eb="6">
      <t>トウ</t>
    </rPh>
    <rPh sb="7" eb="9">
      <t>ケイケン</t>
    </rPh>
    <rPh sb="9" eb="11">
      <t>ネンスウ</t>
    </rPh>
    <phoneticPr fontId="1"/>
  </si>
  <si>
    <t>家庭的保育</t>
    <rPh sb="0" eb="3">
      <t>カテイテキ</t>
    </rPh>
    <rPh sb="3" eb="5">
      <t>ホイク</t>
    </rPh>
    <phoneticPr fontId="1"/>
  </si>
  <si>
    <t>加算対象者
経験年数</t>
    <rPh sb="0" eb="2">
      <t>カサン</t>
    </rPh>
    <rPh sb="2" eb="4">
      <t>タイショウ</t>
    </rPh>
    <rPh sb="4" eb="5">
      <t>シャ</t>
    </rPh>
    <rPh sb="6" eb="8">
      <t>ケイケン</t>
    </rPh>
    <rPh sb="8" eb="10">
      <t>ネンスウ</t>
    </rPh>
    <phoneticPr fontId="1"/>
  </si>
  <si>
    <t>居宅訪問型保育</t>
    <rPh sb="0" eb="2">
      <t>キョタク</t>
    </rPh>
    <rPh sb="2" eb="4">
      <t>ホウモン</t>
    </rPh>
    <rPh sb="4" eb="5">
      <t>ガタ</t>
    </rPh>
    <rPh sb="5" eb="7">
      <t>ホイク</t>
    </rPh>
    <phoneticPr fontId="1"/>
  </si>
  <si>
    <t>年</t>
    <rPh sb="0" eb="1">
      <t>ネン</t>
    </rPh>
    <phoneticPr fontId="1"/>
  </si>
  <si>
    <t>家庭的保育者の経験年数</t>
    <rPh sb="0" eb="3">
      <t>カテイテキ</t>
    </rPh>
    <rPh sb="3" eb="5">
      <t>ホイク</t>
    </rPh>
    <rPh sb="5" eb="6">
      <t>シャ</t>
    </rPh>
    <rPh sb="7" eb="9">
      <t>ケイケン</t>
    </rPh>
    <rPh sb="9" eb="11">
      <t>ネンスウ</t>
    </rPh>
    <phoneticPr fontId="1"/>
  </si>
  <si>
    <t>加算見込額（合計）（1,000円未満切り捨て）
※新規事由に該当する場合は特定加算見込額</t>
    <rPh sb="0" eb="2">
      <t>カサン</t>
    </rPh>
    <rPh sb="2" eb="4">
      <t>ミコミ</t>
    </rPh>
    <rPh sb="4" eb="5">
      <t>ガク</t>
    </rPh>
    <rPh sb="6" eb="8">
      <t>ゴウケイ</t>
    </rPh>
    <rPh sb="15" eb="16">
      <t>エン</t>
    </rPh>
    <rPh sb="16" eb="18">
      <t>ミマン</t>
    </rPh>
    <rPh sb="18" eb="19">
      <t>キ</t>
    </rPh>
    <rPh sb="20" eb="21">
      <t>ス</t>
    </rPh>
    <rPh sb="25" eb="27">
      <t>シンキ</t>
    </rPh>
    <rPh sb="27" eb="29">
      <t>ジユウ</t>
    </rPh>
    <rPh sb="30" eb="32">
      <t>ガイトウ</t>
    </rPh>
    <rPh sb="34" eb="36">
      <t>バアイ</t>
    </rPh>
    <rPh sb="37" eb="39">
      <t>トクテイ</t>
    </rPh>
    <rPh sb="39" eb="41">
      <t>カサン</t>
    </rPh>
    <rPh sb="41" eb="43">
      <t>ミコ</t>
    </rPh>
    <rPh sb="43" eb="44">
      <t>ガク</t>
    </rPh>
    <phoneticPr fontId="1"/>
  </si>
  <si>
    <r>
      <t>副主任保育士等「人数Ａ」</t>
    </r>
    <r>
      <rPr>
        <strike/>
        <sz val="12"/>
        <rFont val="HGPｺﾞｼｯｸM"/>
        <family val="3"/>
        <charset val="128"/>
      </rPr>
      <t/>
    </r>
    <rPh sb="0" eb="3">
      <t>フクシュニン</t>
    </rPh>
    <rPh sb="3" eb="6">
      <t>ホイクシ</t>
    </rPh>
    <rPh sb="6" eb="7">
      <t>トウ</t>
    </rPh>
    <rPh sb="8" eb="10">
      <t>ニンズウ</t>
    </rPh>
    <phoneticPr fontId="1"/>
  </si>
  <si>
    <t xml:space="preserve">職務分野別リーダー等「人数Ｂ」 </t>
    <rPh sb="0" eb="2">
      <t>ショクム</t>
    </rPh>
    <rPh sb="2" eb="4">
      <t>ブンヤ</t>
    </rPh>
    <rPh sb="4" eb="5">
      <t>ベツ</t>
    </rPh>
    <rPh sb="9" eb="10">
      <t>トウ</t>
    </rPh>
    <rPh sb="11" eb="13">
      <t>ニンズウ</t>
    </rPh>
    <phoneticPr fontId="1"/>
  </si>
  <si>
    <t>※処遇改善等加算Ⅰの加算率等認定申請書（処遇改善等加算Ⅰ）（第１号様式の１）で記載さ</t>
    <rPh sb="1" eb="3">
      <t>ショグウ</t>
    </rPh>
    <rPh sb="3" eb="5">
      <t>カイゼン</t>
    </rPh>
    <rPh sb="5" eb="6">
      <t>トウ</t>
    </rPh>
    <rPh sb="6" eb="8">
      <t>カサン</t>
    </rPh>
    <rPh sb="10" eb="12">
      <t>カサン</t>
    </rPh>
    <rPh sb="12" eb="13">
      <t>リツ</t>
    </rPh>
    <rPh sb="13" eb="14">
      <t>トウ</t>
    </rPh>
    <rPh sb="14" eb="16">
      <t>ニンテイ</t>
    </rPh>
    <rPh sb="16" eb="19">
      <t>シンセイショ</t>
    </rPh>
    <rPh sb="20" eb="22">
      <t>ショグウ</t>
    </rPh>
    <rPh sb="22" eb="24">
      <t>カイゼン</t>
    </rPh>
    <rPh sb="24" eb="25">
      <t>トウ</t>
    </rPh>
    <rPh sb="25" eb="27">
      <t>カサン</t>
    </rPh>
    <rPh sb="30" eb="31">
      <t>ダイ</t>
    </rPh>
    <rPh sb="32" eb="33">
      <t>ゴウ</t>
    </rPh>
    <rPh sb="33" eb="35">
      <t>ヨウシキ</t>
    </rPh>
    <rPh sb="39" eb="41">
      <t>キサイ</t>
    </rPh>
    <phoneticPr fontId="1"/>
  </si>
  <si>
    <t>②</t>
    <phoneticPr fontId="1"/>
  </si>
  <si>
    <t>人数A</t>
    <rPh sb="0" eb="2">
      <t>ニンズウ</t>
    </rPh>
    <phoneticPr fontId="1"/>
  </si>
  <si>
    <t>人数B</t>
    <rPh sb="0" eb="2">
      <t>ニンズウ</t>
    </rPh>
    <phoneticPr fontId="1"/>
  </si>
  <si>
    <t>※処遇改善等加算Ⅰの加算率等認定申請書（処遇改善等加算Ⅰ）（第１号様式の１）で記載された経験年数７年０か月以上の職員のうち、「保育士」「保育教諭」「教諭」「保健師・助産師・看護師・准看護師」に限ります。</t>
    <rPh sb="13" eb="14">
      <t>トウ</t>
    </rPh>
    <phoneticPr fontId="1"/>
  </si>
  <si>
    <t>令和５年度 処遇改善等加算Ⅱ及び職員処遇改善費の
加算見込額積算表</t>
    <rPh sb="0" eb="2">
      <t>レイワ</t>
    </rPh>
    <rPh sb="3" eb="5">
      <t>ネンド</t>
    </rPh>
    <rPh sb="6" eb="8">
      <t>ショグウ</t>
    </rPh>
    <rPh sb="8" eb="10">
      <t>カイゼン</t>
    </rPh>
    <rPh sb="10" eb="11">
      <t>トウ</t>
    </rPh>
    <rPh sb="11" eb="13">
      <t>カサン</t>
    </rPh>
    <rPh sb="14" eb="15">
      <t>オヨ</t>
    </rPh>
    <rPh sb="16" eb="18">
      <t>ショクイン</t>
    </rPh>
    <rPh sb="18" eb="20">
      <t>ショグウ</t>
    </rPh>
    <rPh sb="20" eb="22">
      <t>カイゼン</t>
    </rPh>
    <rPh sb="22" eb="23">
      <t>ヒ</t>
    </rPh>
    <rPh sb="25" eb="27">
      <t>カサン</t>
    </rPh>
    <rPh sb="27" eb="29">
      <t>ミコ</t>
    </rPh>
    <rPh sb="29" eb="30">
      <t>ガク</t>
    </rPh>
    <rPh sb="30" eb="32">
      <t>セキサン</t>
    </rPh>
    <rPh sb="32" eb="33">
      <t>ヒョウ</t>
    </rPh>
    <phoneticPr fontId="4"/>
  </si>
  <si>
    <t>副主任保育士等の加算見込額（1,000円未満切り捨て）
　　（48,900円×「人数Ａ」×賃金改善実施月数）</t>
    <rPh sb="0" eb="3">
      <t>フクシュニン</t>
    </rPh>
    <rPh sb="3" eb="6">
      <t>ホイクシ</t>
    </rPh>
    <rPh sb="6" eb="7">
      <t>トウ</t>
    </rPh>
    <rPh sb="8" eb="10">
      <t>カサン</t>
    </rPh>
    <rPh sb="10" eb="12">
      <t>ミコミ</t>
    </rPh>
    <rPh sb="12" eb="13">
      <t>ガク</t>
    </rPh>
    <rPh sb="19" eb="20">
      <t>エン</t>
    </rPh>
    <rPh sb="20" eb="22">
      <t>ミマン</t>
    </rPh>
    <rPh sb="22" eb="23">
      <t>キ</t>
    </rPh>
    <rPh sb="24" eb="25">
      <t>ス</t>
    </rPh>
    <rPh sb="37" eb="38">
      <t>エン</t>
    </rPh>
    <rPh sb="40" eb="42">
      <t>ニンズウ</t>
    </rPh>
    <rPh sb="45" eb="47">
      <t>チンギン</t>
    </rPh>
    <rPh sb="47" eb="49">
      <t>カイゼン</t>
    </rPh>
    <rPh sb="49" eb="51">
      <t>ジッシ</t>
    </rPh>
    <rPh sb="51" eb="53">
      <t>ツキスウ</t>
    </rPh>
    <phoneticPr fontId="1"/>
  </si>
  <si>
    <t>職務分野別リーダー等の加算見込額（1,000円未満切り捨て）
　　（6,110円×「人数Ｂ」×賃金改善実施月数）</t>
    <rPh sb="0" eb="2">
      <t>ショクム</t>
    </rPh>
    <rPh sb="2" eb="4">
      <t>ブンヤ</t>
    </rPh>
    <rPh sb="4" eb="5">
      <t>ベツ</t>
    </rPh>
    <rPh sb="9" eb="10">
      <t>トウ</t>
    </rPh>
    <rPh sb="11" eb="13">
      <t>カサン</t>
    </rPh>
    <rPh sb="13" eb="15">
      <t>ミコミ</t>
    </rPh>
    <rPh sb="15" eb="16">
      <t>ガク</t>
    </rPh>
    <rPh sb="22" eb="23">
      <t>エン</t>
    </rPh>
    <rPh sb="23" eb="25">
      <t>ミマン</t>
    </rPh>
    <rPh sb="25" eb="26">
      <t>キ</t>
    </rPh>
    <rPh sb="27" eb="28">
      <t>ス</t>
    </rPh>
    <rPh sb="39" eb="40">
      <t>エン</t>
    </rPh>
    <rPh sb="42" eb="44">
      <t>ニンズウ</t>
    </rPh>
    <rPh sb="47" eb="49">
      <t>チンギン</t>
    </rPh>
    <rPh sb="49" eb="51">
      <t>カイゼン</t>
    </rPh>
    <rPh sb="51" eb="53">
      <t>ジッシ</t>
    </rPh>
    <rPh sb="53" eb="55">
      <t>ツキスウ</t>
    </rPh>
    <phoneticPr fontId="1"/>
  </si>
  <si>
    <t>令和５年度加算算定対象人数等認定申請書（処遇改善等加算Ⅱ及び職員処遇改善費）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</si>
</sst>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人&quot;"/>
    <numFmt numFmtId="177" formatCode="0_ "/>
    <numFmt numFmtId="178" formatCode="0_);[Red]\(0\)"/>
    <numFmt numFmtId="179" formatCode="#,##0_ "/>
    <numFmt numFmtId="180" formatCode="[$-411]ggge&quot;年&quot;m&quot;月&quot;d&quot;日&quot;;@"/>
    <numFmt numFmtId="181" formatCode="####&quot;年&quot;"/>
  </numFmts>
  <fonts count="28">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明朝"/>
      <family val="3"/>
      <charset val="128"/>
    </font>
    <font>
      <sz val="12"/>
      <name val="ＭＳ ゴシック"/>
      <family val="3"/>
      <charset val="128"/>
    </font>
    <font>
      <sz val="10"/>
      <name val="ＭＳ 明朝"/>
      <family val="1"/>
      <charset val="128"/>
    </font>
    <font>
      <sz val="11"/>
      <color indexed="8"/>
      <name val="ＭＳ Ｐゴシック"/>
      <family val="3"/>
      <charset val="128"/>
    </font>
    <font>
      <sz val="11"/>
      <name val="ＭＳ Ｐ明朝"/>
      <family val="1"/>
      <charset val="128"/>
    </font>
    <font>
      <sz val="6"/>
      <name val="ＭＳ Ｐゴシック"/>
      <family val="3"/>
      <charset val="128"/>
      <scheme val="minor"/>
    </font>
    <font>
      <sz val="20"/>
      <name val="ＭＳ Ｐ明朝"/>
      <family val="1"/>
      <charset val="128"/>
    </font>
    <font>
      <sz val="18"/>
      <name val="ＭＳ Ｐ明朝"/>
      <family val="1"/>
      <charset val="128"/>
    </font>
    <font>
      <b/>
      <sz val="28"/>
      <name val="HGPｺﾞｼｯｸM"/>
      <family val="3"/>
      <charset val="128"/>
    </font>
    <font>
      <sz val="12"/>
      <name val="HGPｺﾞｼｯｸM"/>
      <family val="3"/>
      <charset val="128"/>
    </font>
    <font>
      <b/>
      <sz val="18"/>
      <name val="HGｺﾞｼｯｸM"/>
      <family val="3"/>
      <charset val="128"/>
    </font>
    <font>
      <sz val="12"/>
      <name val="HGS創英角ｺﾞｼｯｸUB"/>
      <family val="3"/>
      <charset val="128"/>
    </font>
    <font>
      <sz val="11"/>
      <name val="HGP創英角ｺﾞｼｯｸUB"/>
      <family val="3"/>
      <charset val="128"/>
    </font>
    <font>
      <sz val="9"/>
      <color indexed="81"/>
      <name val="MS P ゴシック"/>
      <family val="3"/>
      <charset val="128"/>
    </font>
    <font>
      <sz val="11"/>
      <name val="ＭＳ Ｐゴシック"/>
      <family val="2"/>
      <charset val="128"/>
      <scheme val="minor"/>
    </font>
    <font>
      <b/>
      <sz val="12"/>
      <name val="HGPｺﾞｼｯｸM"/>
      <family val="3"/>
      <charset val="128"/>
    </font>
    <font>
      <sz val="12"/>
      <name val="HGP創英角ﾎﾟｯﾌﾟ体"/>
      <family val="3"/>
      <charset val="128"/>
    </font>
    <font>
      <sz val="11"/>
      <name val="HGPｺﾞｼｯｸM"/>
      <family val="3"/>
      <charset val="128"/>
    </font>
    <font>
      <sz val="14"/>
      <name val="HGP創英角ｺﾞｼｯｸUB"/>
      <family val="3"/>
      <charset val="128"/>
    </font>
    <font>
      <sz val="16"/>
      <name val="HGP創英角ｺﾞｼｯｸUB"/>
      <family val="3"/>
      <charset val="128"/>
    </font>
    <font>
      <b/>
      <sz val="14"/>
      <name val="ＭＳ Ｐゴシック"/>
      <family val="3"/>
      <charset val="128"/>
      <scheme val="minor"/>
    </font>
    <font>
      <sz val="13"/>
      <name val="HGPｺﾞｼｯｸM"/>
      <family val="3"/>
      <charset val="128"/>
    </font>
    <font>
      <strike/>
      <sz val="12"/>
      <name val="HGPｺﾞｼｯｸM"/>
      <family val="3"/>
      <charset val="128"/>
    </font>
  </fonts>
  <fills count="6">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99FF99"/>
        <bgColor indexed="64"/>
      </patternFill>
    </fill>
    <fill>
      <patternFill patternType="solid">
        <fgColor theme="5" tint="0.59999389629810485"/>
        <bgColor indexed="64"/>
      </patternFill>
    </fill>
  </fills>
  <borders count="61">
    <border>
      <left/>
      <right/>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style="medium">
        <color auto="1"/>
      </top>
      <bottom style="medium">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right/>
      <top style="medium">
        <color auto="1"/>
      </top>
      <bottom/>
      <diagonal/>
    </border>
    <border>
      <left style="medium">
        <color indexed="64"/>
      </left>
      <right/>
      <top style="thin">
        <color auto="1"/>
      </top>
      <bottom style="medium">
        <color indexed="64"/>
      </bottom>
      <diagonal/>
    </border>
    <border>
      <left/>
      <right/>
      <top/>
      <bottom style="medium">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right style="thin">
        <color auto="1"/>
      </right>
      <top style="medium">
        <color auto="1"/>
      </top>
      <bottom style="thin">
        <color indexed="64"/>
      </bottom>
      <diagonal/>
    </border>
    <border>
      <left/>
      <right style="medium">
        <color auto="1"/>
      </right>
      <top style="thin">
        <color indexed="64"/>
      </top>
      <bottom style="medium">
        <color auto="1"/>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thick">
        <color indexed="64"/>
      </right>
      <top/>
      <bottom style="thick">
        <color indexed="64"/>
      </bottom>
      <diagonal/>
    </border>
    <border>
      <left style="medium">
        <color indexed="64"/>
      </left>
      <right/>
      <top style="thin">
        <color indexed="64"/>
      </top>
      <bottom/>
      <diagonal/>
    </border>
    <border>
      <left/>
      <right/>
      <top/>
      <bottom style="thick">
        <color indexed="64"/>
      </bottom>
      <diagonal/>
    </border>
    <border>
      <left/>
      <right style="thick">
        <color indexed="64"/>
      </right>
      <top style="medium">
        <color indexed="64"/>
      </top>
      <bottom style="medium">
        <color indexed="64"/>
      </bottom>
      <diagonal/>
    </border>
    <border>
      <left style="thick">
        <color indexed="64"/>
      </left>
      <right/>
      <top/>
      <bottom style="thick">
        <color indexed="64"/>
      </bottom>
      <diagonal/>
    </border>
    <border>
      <left/>
      <right/>
      <top style="hair">
        <color indexed="64"/>
      </top>
      <bottom style="thin">
        <color indexed="64"/>
      </bottom>
      <diagonal/>
    </border>
    <border>
      <left/>
      <right style="medium">
        <color indexed="64"/>
      </right>
      <top/>
      <bottom style="medium">
        <color indexed="64"/>
      </bottom>
      <diagonal/>
    </border>
    <border>
      <left style="thin">
        <color auto="1"/>
      </left>
      <right/>
      <top style="hair">
        <color auto="1"/>
      </top>
      <bottom style="thin">
        <color auto="1"/>
      </bottom>
      <diagonal/>
    </border>
    <border>
      <left/>
      <right style="medium">
        <color indexed="64"/>
      </right>
      <top style="hair">
        <color auto="1"/>
      </top>
      <bottom style="thin">
        <color auto="1"/>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style="medium">
        <color indexed="64"/>
      </bottom>
      <diagonal/>
    </border>
    <border>
      <left/>
      <right/>
      <top style="hair">
        <color indexed="64"/>
      </top>
      <bottom style="medium">
        <color indexed="64"/>
      </bottom>
      <diagonal/>
    </border>
    <border>
      <left/>
      <right style="medium">
        <color indexed="64"/>
      </right>
      <top style="hair">
        <color auto="1"/>
      </top>
      <bottom style="medium">
        <color indexed="64"/>
      </bottom>
      <diagonal/>
    </border>
    <border>
      <left style="thin">
        <color indexed="64"/>
      </left>
      <right style="thin">
        <color indexed="64"/>
      </right>
      <top/>
      <bottom/>
      <diagonal/>
    </border>
    <border>
      <left style="thick">
        <color indexed="64"/>
      </left>
      <right/>
      <top style="medium">
        <color indexed="64"/>
      </top>
      <bottom style="medium">
        <color indexed="64"/>
      </bottom>
      <diagonal/>
    </border>
    <border>
      <left/>
      <right style="thick">
        <color indexed="64"/>
      </right>
      <top/>
      <bottom style="medium">
        <color indexed="64"/>
      </bottom>
      <diagonal/>
    </border>
    <border>
      <left/>
      <right/>
      <top style="thin">
        <color auto="1"/>
      </top>
      <bottom style="hair">
        <color auto="1"/>
      </bottom>
      <diagonal/>
    </border>
    <border>
      <left/>
      <right style="medium">
        <color indexed="64"/>
      </right>
      <top style="thin">
        <color auto="1"/>
      </top>
      <bottom style="hair">
        <color auto="1"/>
      </bottom>
      <diagonal/>
    </border>
    <border diagonalUp="1">
      <left style="medium">
        <color auto="1"/>
      </left>
      <right/>
      <top style="hair">
        <color auto="1"/>
      </top>
      <bottom style="medium">
        <color indexed="64"/>
      </bottom>
      <diagonal style="thin">
        <color auto="1"/>
      </diagonal>
    </border>
    <border diagonalUp="1">
      <left/>
      <right/>
      <top style="hair">
        <color auto="1"/>
      </top>
      <bottom style="medium">
        <color indexed="64"/>
      </bottom>
      <diagonal style="thin">
        <color auto="1"/>
      </diagonal>
    </border>
    <border diagonalUp="1">
      <left/>
      <right style="medium">
        <color indexed="64"/>
      </right>
      <top style="hair">
        <color auto="1"/>
      </top>
      <bottom style="medium">
        <color indexed="64"/>
      </bottom>
      <diagonal style="thin">
        <color auto="1"/>
      </diagonal>
    </border>
    <border>
      <left style="thin">
        <color indexed="64"/>
      </left>
      <right/>
      <top style="thin">
        <color auto="1"/>
      </top>
      <bottom style="hair">
        <color indexed="64"/>
      </bottom>
      <diagonal/>
    </border>
  </borders>
  <cellStyleXfs count="26">
    <xf numFmtId="0" fontId="0" fillId="0" borderId="0">
      <alignment vertical="center"/>
    </xf>
    <xf numFmtId="0" fontId="3" fillId="0" borderId="0">
      <alignment vertical="center"/>
    </xf>
    <xf numFmtId="0" fontId="5" fillId="0" borderId="0"/>
    <xf numFmtId="0" fontId="2" fillId="0" borderId="0">
      <alignment vertical="center"/>
    </xf>
    <xf numFmtId="38" fontId="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6" fillId="0" borderId="0">
      <alignment vertical="center"/>
    </xf>
    <xf numFmtId="0" fontId="3" fillId="0" borderId="0">
      <alignment vertical="center"/>
    </xf>
    <xf numFmtId="0" fontId="8" fillId="0" borderId="0">
      <alignment vertical="center"/>
    </xf>
    <xf numFmtId="0" fontId="7" fillId="0" borderId="0"/>
    <xf numFmtId="0" fontId="2" fillId="0" borderId="0">
      <alignment vertical="center"/>
    </xf>
    <xf numFmtId="0" fontId="2" fillId="0" borderId="0">
      <alignment vertical="center"/>
    </xf>
    <xf numFmtId="0" fontId="7" fillId="0" borderId="0">
      <alignment vertical="center"/>
    </xf>
    <xf numFmtId="0" fontId="2" fillId="0" borderId="0">
      <alignment vertical="center"/>
    </xf>
    <xf numFmtId="0" fontId="3" fillId="0" borderId="0"/>
    <xf numFmtId="0" fontId="2" fillId="0" borderId="0">
      <alignment vertical="center"/>
    </xf>
    <xf numFmtId="9" fontId="3"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5" fillId="0" borderId="0"/>
  </cellStyleXfs>
  <cellXfs count="246">
    <xf numFmtId="0" fontId="0" fillId="0" borderId="0" xfId="0">
      <alignment vertical="center"/>
    </xf>
    <xf numFmtId="0" fontId="9" fillId="2" borderId="0" xfId="0" applyFont="1" applyFill="1">
      <alignment vertical="center"/>
    </xf>
    <xf numFmtId="0" fontId="15" fillId="2" borderId="0" xfId="20" applyFont="1" applyFill="1" applyAlignment="1" applyProtection="1">
      <alignment horizontal="center" vertical="center" wrapText="1"/>
    </xf>
    <xf numFmtId="0" fontId="16" fillId="2" borderId="0" xfId="20" applyFont="1" applyFill="1" applyBorder="1" applyAlignment="1" applyProtection="1">
      <alignment horizontal="left" vertical="center"/>
    </xf>
    <xf numFmtId="0" fontId="15" fillId="2" borderId="0" xfId="20" applyFont="1" applyFill="1" applyBorder="1" applyAlignment="1" applyProtection="1">
      <alignment horizontal="center" vertical="center"/>
    </xf>
    <xf numFmtId="0" fontId="15" fillId="2" borderId="0" xfId="20" applyFont="1" applyFill="1" applyAlignment="1" applyProtection="1">
      <alignment horizontal="center" vertical="center"/>
    </xf>
    <xf numFmtId="0" fontId="9" fillId="2" borderId="4" xfId="0" applyFont="1" applyFill="1" applyBorder="1" applyAlignment="1" applyProtection="1">
      <alignment horizontal="left" vertical="center"/>
    </xf>
    <xf numFmtId="0" fontId="9" fillId="2" borderId="4" xfId="0" applyFont="1" applyFill="1" applyBorder="1" applyAlignment="1" applyProtection="1">
      <alignment horizontal="left" vertical="center" wrapText="1"/>
    </xf>
    <xf numFmtId="0" fontId="9" fillId="2" borderId="4" xfId="0" applyFont="1" applyFill="1" applyBorder="1" applyAlignment="1" applyProtection="1">
      <alignment horizontal="center" vertical="center" textRotation="255" shrinkToFit="1"/>
    </xf>
    <xf numFmtId="0" fontId="9" fillId="2" borderId="4" xfId="0" applyFont="1" applyFill="1" applyBorder="1" applyProtection="1">
      <alignment vertical="center"/>
    </xf>
    <xf numFmtId="0" fontId="9" fillId="2" borderId="44" xfId="0" applyFont="1" applyFill="1" applyBorder="1" applyAlignment="1" applyProtection="1">
      <alignment horizontal="left" vertical="center"/>
    </xf>
    <xf numFmtId="0" fontId="9" fillId="2" borderId="42" xfId="0" applyFont="1" applyFill="1" applyBorder="1" applyAlignment="1" applyProtection="1">
      <alignment horizontal="center" vertical="center" textRotation="255" shrinkToFit="1"/>
    </xf>
    <xf numFmtId="0" fontId="9" fillId="2" borderId="42" xfId="0" applyFont="1" applyFill="1" applyBorder="1" applyProtection="1">
      <alignment vertical="center"/>
    </xf>
    <xf numFmtId="0" fontId="9" fillId="2" borderId="42" xfId="0" applyFont="1" applyFill="1" applyBorder="1" applyAlignment="1" applyProtection="1">
      <alignment horizontal="right" vertical="center" wrapText="1"/>
    </xf>
    <xf numFmtId="0" fontId="9" fillId="2" borderId="42" xfId="0" applyFont="1" applyFill="1" applyBorder="1" applyAlignment="1" applyProtection="1">
      <alignment horizontal="right" vertical="center"/>
    </xf>
    <xf numFmtId="0" fontId="9" fillId="2" borderId="45" xfId="0" applyFont="1" applyFill="1" applyBorder="1" applyAlignment="1" applyProtection="1">
      <alignment horizontal="right" vertical="center"/>
    </xf>
    <xf numFmtId="0" fontId="9" fillId="2" borderId="0" xfId="0" applyFont="1" applyFill="1" applyProtection="1">
      <alignment vertical="center"/>
    </xf>
    <xf numFmtId="0" fontId="9" fillId="2" borderId="3" xfId="0" applyFont="1" applyFill="1" applyBorder="1" applyAlignment="1" applyProtection="1">
      <alignment horizontal="center" vertical="center"/>
    </xf>
    <xf numFmtId="0" fontId="9" fillId="2" borderId="60" xfId="0" applyFont="1" applyFill="1" applyBorder="1" applyAlignment="1" applyProtection="1">
      <alignment horizontal="left" vertical="center"/>
    </xf>
    <xf numFmtId="0" fontId="9" fillId="2" borderId="55" xfId="0" applyFont="1" applyFill="1" applyBorder="1" applyAlignment="1" applyProtection="1">
      <alignment horizontal="center" vertical="center" textRotation="255" shrinkToFit="1"/>
    </xf>
    <xf numFmtId="0" fontId="9" fillId="2" borderId="55" xfId="0" applyFont="1" applyFill="1" applyBorder="1" applyProtection="1">
      <alignment vertical="center"/>
    </xf>
    <xf numFmtId="0" fontId="9" fillId="2" borderId="55" xfId="0" applyFont="1" applyFill="1" applyBorder="1" applyAlignment="1" applyProtection="1">
      <alignment horizontal="right" vertical="center" wrapText="1"/>
    </xf>
    <xf numFmtId="0" fontId="9" fillId="2" borderId="55" xfId="0" applyFont="1" applyFill="1" applyBorder="1" applyAlignment="1" applyProtection="1">
      <alignment horizontal="right" vertical="center"/>
    </xf>
    <xf numFmtId="0" fontId="9" fillId="2" borderId="56" xfId="0" applyFont="1" applyFill="1" applyBorder="1" applyAlignment="1" applyProtection="1">
      <alignment horizontal="right" vertical="center"/>
    </xf>
    <xf numFmtId="0" fontId="15" fillId="2" borderId="5" xfId="20" applyFont="1" applyFill="1" applyBorder="1" applyAlignment="1" applyProtection="1">
      <alignment vertical="center" shrinkToFit="1"/>
    </xf>
    <xf numFmtId="0" fontId="19" fillId="0" borderId="0" xfId="0" applyFont="1">
      <alignment vertical="center"/>
    </xf>
    <xf numFmtId="0" fontId="19" fillId="5" borderId="0" xfId="0" applyFont="1" applyFill="1">
      <alignment vertical="center"/>
    </xf>
    <xf numFmtId="0" fontId="19" fillId="4" borderId="0" xfId="0" applyFont="1" applyFill="1">
      <alignment vertical="center"/>
    </xf>
    <xf numFmtId="0" fontId="19" fillId="3" borderId="0" xfId="0" applyFont="1" applyFill="1">
      <alignment vertical="center"/>
    </xf>
    <xf numFmtId="0" fontId="19" fillId="4" borderId="34" xfId="0" applyFont="1" applyFill="1" applyBorder="1" applyProtection="1">
      <alignment vertical="center"/>
    </xf>
    <xf numFmtId="0" fontId="17" fillId="4" borderId="30" xfId="0" applyFont="1" applyFill="1" applyBorder="1" applyProtection="1">
      <alignment vertical="center"/>
    </xf>
    <xf numFmtId="0" fontId="19" fillId="2" borderId="0" xfId="0" applyFont="1" applyFill="1" applyProtection="1">
      <alignment vertical="center"/>
    </xf>
    <xf numFmtId="0" fontId="17" fillId="3" borderId="54" xfId="0" applyFont="1" applyFill="1" applyBorder="1" applyProtection="1">
      <alignment vertical="center"/>
    </xf>
    <xf numFmtId="0" fontId="17" fillId="4" borderId="40" xfId="0" applyFont="1" applyFill="1" applyBorder="1" applyProtection="1">
      <alignment vertical="center"/>
    </xf>
    <xf numFmtId="0" fontId="17" fillId="3" borderId="40" xfId="0" applyFont="1" applyFill="1" applyBorder="1" applyProtection="1">
      <alignment vertical="center"/>
    </xf>
    <xf numFmtId="0" fontId="17" fillId="3" borderId="37" xfId="0" applyFont="1" applyFill="1" applyBorder="1" applyProtection="1">
      <alignment vertical="center"/>
    </xf>
    <xf numFmtId="0" fontId="25" fillId="2" borderId="0" xfId="0" applyFont="1" applyFill="1" applyProtection="1">
      <alignment vertical="center"/>
    </xf>
    <xf numFmtId="0" fontId="19" fillId="3" borderId="2" xfId="0" applyFont="1" applyFill="1" applyBorder="1" applyProtection="1">
      <alignment vertical="center"/>
    </xf>
    <xf numFmtId="0" fontId="17" fillId="3" borderId="25" xfId="0" applyFont="1" applyFill="1" applyBorder="1" applyProtection="1">
      <alignment vertical="center"/>
    </xf>
    <xf numFmtId="0" fontId="19" fillId="3" borderId="4" xfId="0" applyFont="1" applyFill="1" applyBorder="1" applyProtection="1">
      <alignment vertical="center"/>
    </xf>
    <xf numFmtId="0" fontId="17" fillId="3" borderId="9" xfId="0" applyFont="1" applyFill="1" applyBorder="1" applyProtection="1">
      <alignment vertical="center"/>
    </xf>
    <xf numFmtId="0" fontId="17" fillId="3" borderId="43" xfId="0" applyFont="1" applyFill="1" applyBorder="1" applyProtection="1">
      <alignment vertical="center"/>
    </xf>
    <xf numFmtId="0" fontId="11" fillId="2" borderId="0" xfId="0" applyFont="1" applyFill="1" applyAlignment="1" applyProtection="1">
      <alignment horizontal="center" vertical="center"/>
    </xf>
    <xf numFmtId="0" fontId="9" fillId="2" borderId="10" xfId="0" applyFont="1" applyFill="1" applyBorder="1" applyProtection="1">
      <alignment vertical="center"/>
    </xf>
    <xf numFmtId="0" fontId="9" fillId="2" borderId="1" xfId="0" applyFont="1" applyFill="1" applyBorder="1" applyProtection="1">
      <alignment vertical="center"/>
    </xf>
    <xf numFmtId="0" fontId="9" fillId="2" borderId="7" xfId="0" applyFont="1" applyFill="1" applyBorder="1" applyProtection="1">
      <alignment vertical="center"/>
    </xf>
    <xf numFmtId="0" fontId="9" fillId="2" borderId="16" xfId="0" applyFont="1" applyFill="1" applyBorder="1" applyProtection="1">
      <alignment vertical="center"/>
    </xf>
    <xf numFmtId="0" fontId="9" fillId="2" borderId="17" xfId="0" applyFont="1" applyFill="1" applyBorder="1" applyProtection="1">
      <alignment vertical="center"/>
    </xf>
    <xf numFmtId="0" fontId="9" fillId="2" borderId="55" xfId="0" applyFont="1" applyFill="1" applyBorder="1" applyAlignment="1" applyProtection="1">
      <alignment horizontal="left" vertical="center"/>
    </xf>
    <xf numFmtId="0" fontId="9" fillId="2" borderId="2" xfId="0" applyFont="1" applyFill="1" applyBorder="1" applyAlignment="1" applyProtection="1">
      <alignment horizontal="left" vertical="center"/>
    </xf>
    <xf numFmtId="0" fontId="9" fillId="2" borderId="2" xfId="0" applyFont="1" applyFill="1" applyBorder="1" applyAlignment="1" applyProtection="1">
      <alignment horizontal="center" vertical="center" textRotation="255" shrinkToFit="1"/>
    </xf>
    <xf numFmtId="0" fontId="9" fillId="2" borderId="2" xfId="0" applyFont="1" applyFill="1" applyBorder="1" applyProtection="1">
      <alignment vertical="center"/>
    </xf>
    <xf numFmtId="0" fontId="9" fillId="2" borderId="0" xfId="0" applyFont="1" applyFill="1" applyAlignment="1" applyProtection="1">
      <alignment horizontal="center" vertical="center" textRotation="255" shrinkToFit="1"/>
    </xf>
    <xf numFmtId="0" fontId="9" fillId="2" borderId="52" xfId="0" applyFont="1" applyFill="1" applyBorder="1" applyProtection="1">
      <alignment vertical="center"/>
    </xf>
    <xf numFmtId="0" fontId="9" fillId="2" borderId="13" xfId="0" applyFont="1" applyFill="1" applyBorder="1" applyProtection="1">
      <alignment vertical="center"/>
    </xf>
    <xf numFmtId="0" fontId="9" fillId="2" borderId="0" xfId="0" applyFont="1" applyFill="1" applyBorder="1" applyProtection="1">
      <alignment vertical="center"/>
    </xf>
    <xf numFmtId="0" fontId="9" fillId="2" borderId="0" xfId="0" applyFont="1" applyFill="1" applyBorder="1" applyAlignment="1" applyProtection="1">
      <alignment horizontal="left" vertical="center" wrapText="1"/>
    </xf>
    <xf numFmtId="0" fontId="9" fillId="2" borderId="0" xfId="0" applyFont="1" applyFill="1" applyBorder="1" applyAlignment="1" applyProtection="1">
      <alignment horizontal="center" vertical="center"/>
    </xf>
    <xf numFmtId="0" fontId="9" fillId="2" borderId="3" xfId="0" applyFont="1" applyFill="1" applyBorder="1" applyAlignment="1" applyProtection="1">
      <alignment horizontal="left" vertical="center"/>
    </xf>
    <xf numFmtId="0" fontId="9" fillId="2" borderId="4" xfId="0" applyFont="1" applyFill="1" applyBorder="1" applyAlignment="1" applyProtection="1">
      <alignment vertical="center" wrapText="1"/>
    </xf>
    <xf numFmtId="0" fontId="9" fillId="2" borderId="4" xfId="0" applyFont="1" applyFill="1" applyBorder="1" applyAlignment="1" applyProtection="1">
      <alignment vertical="center"/>
    </xf>
    <xf numFmtId="0" fontId="9" fillId="2" borderId="9" xfId="0" applyFont="1" applyFill="1" applyBorder="1" applyAlignment="1" applyProtection="1">
      <alignment vertical="center"/>
    </xf>
    <xf numFmtId="0" fontId="19" fillId="2" borderId="0" xfId="0" applyFont="1" applyFill="1" applyAlignment="1" applyProtection="1">
      <alignment vertical="center" wrapText="1"/>
    </xf>
    <xf numFmtId="0" fontId="19" fillId="2" borderId="0" xfId="0" applyFont="1" applyFill="1" applyAlignment="1" applyProtection="1">
      <alignment vertical="center"/>
    </xf>
    <xf numFmtId="0" fontId="19" fillId="2" borderId="0" xfId="0" applyFont="1" applyFill="1" applyAlignment="1" applyProtection="1">
      <alignment horizontal="left" vertical="center" wrapText="1"/>
    </xf>
    <xf numFmtId="0" fontId="19" fillId="2" borderId="39" xfId="0" applyFont="1" applyFill="1" applyBorder="1" applyAlignment="1" applyProtection="1">
      <alignment horizontal="left" vertical="center" wrapText="1"/>
    </xf>
    <xf numFmtId="0" fontId="19" fillId="2" borderId="39" xfId="0" applyFont="1" applyFill="1" applyBorder="1" applyProtection="1">
      <alignment vertical="center"/>
    </xf>
    <xf numFmtId="0" fontId="19" fillId="2" borderId="39" xfId="0" applyFont="1" applyFill="1" applyBorder="1" applyAlignment="1" applyProtection="1">
      <alignment vertical="center" wrapText="1"/>
    </xf>
    <xf numFmtId="0" fontId="19" fillId="2" borderId="39" xfId="0" applyFont="1" applyFill="1" applyBorder="1" applyAlignment="1" applyProtection="1">
      <alignment vertical="center"/>
    </xf>
    <xf numFmtId="0" fontId="26" fillId="2" borderId="0" xfId="0" applyFont="1" applyFill="1" applyProtection="1">
      <alignment vertical="center"/>
    </xf>
    <xf numFmtId="177" fontId="19" fillId="4" borderId="4" xfId="0" applyNumberFormat="1" applyFont="1" applyFill="1" applyBorder="1" applyAlignment="1" applyProtection="1">
      <alignment horizontal="center" vertical="center" shrinkToFit="1"/>
      <protection locked="0"/>
    </xf>
    <xf numFmtId="177" fontId="19" fillId="4" borderId="9" xfId="0" applyNumberFormat="1" applyFont="1" applyFill="1" applyBorder="1" applyAlignment="1" applyProtection="1">
      <alignment horizontal="center" vertical="center" shrinkToFit="1"/>
      <protection locked="0"/>
    </xf>
    <xf numFmtId="0" fontId="14" fillId="0" borderId="38" xfId="20" applyFont="1" applyBorder="1" applyAlignment="1" applyProtection="1">
      <alignment horizontal="center" vertical="center" shrinkToFit="1"/>
    </xf>
    <xf numFmtId="0" fontId="14" fillId="0" borderId="1" xfId="20" applyFont="1" applyBorder="1" applyAlignment="1" applyProtection="1">
      <alignment horizontal="center" vertical="center" shrinkToFit="1"/>
    </xf>
    <xf numFmtId="0" fontId="14" fillId="0" borderId="7" xfId="20" applyFont="1" applyBorder="1" applyAlignment="1" applyProtection="1">
      <alignment horizontal="center" vertical="center" shrinkToFit="1"/>
    </xf>
    <xf numFmtId="0" fontId="14" fillId="0" borderId="24" xfId="20" applyFont="1" applyBorder="1" applyAlignment="1" applyProtection="1">
      <alignment horizontal="center" vertical="center" shrinkToFit="1"/>
    </xf>
    <xf numFmtId="0" fontId="14" fillId="0" borderId="2" xfId="20" applyFont="1" applyBorder="1" applyAlignment="1" applyProtection="1">
      <alignment horizontal="center" vertical="center" shrinkToFit="1"/>
    </xf>
    <xf numFmtId="0" fontId="14" fillId="0" borderId="18" xfId="20" applyFont="1" applyBorder="1" applyAlignment="1" applyProtection="1">
      <alignment horizontal="center" vertical="center" shrinkToFit="1"/>
    </xf>
    <xf numFmtId="177" fontId="19" fillId="4" borderId="10" xfId="0" applyNumberFormat="1" applyFont="1" applyFill="1" applyBorder="1" applyAlignment="1" applyProtection="1">
      <alignment horizontal="center" vertical="center" shrinkToFit="1"/>
      <protection locked="0"/>
    </xf>
    <xf numFmtId="177" fontId="19" fillId="4" borderId="1" xfId="0" applyNumberFormat="1" applyFont="1" applyFill="1" applyBorder="1" applyAlignment="1" applyProtection="1">
      <alignment horizontal="center" vertical="center" shrinkToFit="1"/>
      <protection locked="0"/>
    </xf>
    <xf numFmtId="177" fontId="19" fillId="4" borderId="36" xfId="0" applyNumberFormat="1" applyFont="1" applyFill="1" applyBorder="1" applyAlignment="1" applyProtection="1">
      <alignment horizontal="center" vertical="center" shrinkToFit="1"/>
      <protection locked="0"/>
    </xf>
    <xf numFmtId="177" fontId="19" fillId="4" borderId="17" xfId="0" applyNumberFormat="1" applyFont="1" applyFill="1" applyBorder="1" applyAlignment="1" applyProtection="1">
      <alignment horizontal="center" vertical="center" shrinkToFit="1"/>
      <protection locked="0"/>
    </xf>
    <xf numFmtId="177" fontId="19" fillId="4" borderId="2" xfId="0" applyNumberFormat="1" applyFont="1" applyFill="1" applyBorder="1" applyAlignment="1" applyProtection="1">
      <alignment horizontal="center" vertical="center" shrinkToFit="1"/>
      <protection locked="0"/>
    </xf>
    <xf numFmtId="177" fontId="19" fillId="4" borderId="25" xfId="0" applyNumberFormat="1" applyFont="1" applyFill="1" applyBorder="1" applyAlignment="1" applyProtection="1">
      <alignment horizontal="center" vertical="center" shrinkToFit="1"/>
      <protection locked="0"/>
    </xf>
    <xf numFmtId="0" fontId="14" fillId="0" borderId="3" xfId="20" applyFont="1" applyBorder="1" applyAlignment="1" applyProtection="1">
      <alignment horizontal="left" vertical="center" wrapText="1"/>
    </xf>
    <xf numFmtId="0" fontId="14" fillId="0" borderId="4" xfId="20" applyFont="1" applyBorder="1" applyAlignment="1" applyProtection="1">
      <alignment horizontal="left" vertical="center" wrapText="1"/>
    </xf>
    <xf numFmtId="0" fontId="14" fillId="0" borderId="5" xfId="20" applyFont="1" applyBorder="1" applyAlignment="1" applyProtection="1">
      <alignment horizontal="left" vertical="center" wrapText="1"/>
    </xf>
    <xf numFmtId="0" fontId="15" fillId="4" borderId="3" xfId="20" applyFont="1" applyFill="1" applyBorder="1" applyAlignment="1" applyProtection="1">
      <alignment horizontal="center" vertical="center"/>
      <protection locked="0"/>
    </xf>
    <xf numFmtId="0" fontId="15" fillId="4" borderId="4" xfId="20" applyFont="1" applyFill="1" applyBorder="1" applyAlignment="1" applyProtection="1">
      <alignment horizontal="center" vertical="center"/>
      <protection locked="0"/>
    </xf>
    <xf numFmtId="0" fontId="15" fillId="4" borderId="5" xfId="20" applyFont="1" applyFill="1" applyBorder="1" applyAlignment="1" applyProtection="1">
      <alignment horizontal="center" vertical="center"/>
      <protection locked="0"/>
    </xf>
    <xf numFmtId="0" fontId="13" fillId="2" borderId="23" xfId="20" applyFont="1" applyFill="1" applyBorder="1" applyAlignment="1" applyProtection="1">
      <alignment horizontal="center" vertical="center" wrapText="1"/>
    </xf>
    <xf numFmtId="0" fontId="13" fillId="2" borderId="26" xfId="20" applyFont="1" applyFill="1" applyBorder="1" applyAlignment="1" applyProtection="1">
      <alignment horizontal="center" vertical="center" wrapText="1"/>
    </xf>
    <xf numFmtId="0" fontId="13" fillId="2" borderId="6" xfId="20" applyFont="1" applyFill="1" applyBorder="1" applyAlignment="1" applyProtection="1">
      <alignment horizontal="center" vertical="center" wrapText="1"/>
    </xf>
    <xf numFmtId="0" fontId="13" fillId="2" borderId="22" xfId="20" applyFont="1" applyFill="1" applyBorder="1" applyAlignment="1" applyProtection="1">
      <alignment horizontal="center" vertical="center" wrapText="1"/>
    </xf>
    <xf numFmtId="0" fontId="13" fillId="2" borderId="0" xfId="20" applyFont="1" applyFill="1" applyBorder="1" applyAlignment="1" applyProtection="1">
      <alignment horizontal="center" vertical="center" wrapText="1"/>
    </xf>
    <xf numFmtId="0" fontId="13" fillId="2" borderId="21" xfId="20" applyFont="1" applyFill="1" applyBorder="1" applyAlignment="1" applyProtection="1">
      <alignment horizontal="center" vertical="center" wrapText="1"/>
    </xf>
    <xf numFmtId="0" fontId="13" fillId="2" borderId="14" xfId="20" applyFont="1" applyFill="1" applyBorder="1" applyAlignment="1" applyProtection="1">
      <alignment horizontal="center" vertical="center" wrapText="1"/>
    </xf>
    <xf numFmtId="0" fontId="13" fillId="2" borderId="28" xfId="20" applyFont="1" applyFill="1" applyBorder="1" applyAlignment="1" applyProtection="1">
      <alignment horizontal="center" vertical="center" wrapText="1"/>
    </xf>
    <xf numFmtId="0" fontId="13" fillId="2" borderId="43" xfId="20" applyFont="1" applyFill="1" applyBorder="1" applyAlignment="1" applyProtection="1">
      <alignment horizontal="center" vertical="center" wrapText="1"/>
    </xf>
    <xf numFmtId="0" fontId="14" fillId="0" borderId="31" xfId="20" applyFont="1" applyBorder="1" applyAlignment="1" applyProtection="1">
      <alignment horizontal="center" vertical="center" shrinkToFit="1"/>
    </xf>
    <xf numFmtId="0" fontId="14" fillId="0" borderId="34" xfId="20" applyFont="1" applyBorder="1" applyAlignment="1" applyProtection="1">
      <alignment horizontal="center" vertical="center" shrinkToFit="1"/>
    </xf>
    <xf numFmtId="0" fontId="14" fillId="0" borderId="32" xfId="20" applyFont="1" applyBorder="1" applyAlignment="1" applyProtection="1">
      <alignment horizontal="center" vertical="center" shrinkToFit="1"/>
    </xf>
    <xf numFmtId="0" fontId="21" fillId="2" borderId="17" xfId="0" applyFont="1" applyFill="1" applyBorder="1" applyAlignment="1" applyProtection="1">
      <alignment horizontal="center" vertical="center"/>
    </xf>
    <xf numFmtId="0" fontId="21" fillId="2" borderId="2" xfId="0" applyFont="1" applyFill="1" applyBorder="1" applyAlignment="1" applyProtection="1">
      <alignment horizontal="center" vertical="center"/>
    </xf>
    <xf numFmtId="0" fontId="21" fillId="2" borderId="25" xfId="0" applyFont="1" applyFill="1" applyBorder="1" applyAlignment="1" applyProtection="1">
      <alignment horizontal="center" vertical="center"/>
    </xf>
    <xf numFmtId="0" fontId="22" fillId="0" borderId="27" xfId="20" applyFont="1" applyBorder="1" applyAlignment="1" applyProtection="1">
      <alignment horizontal="center" vertical="center" shrinkToFit="1"/>
    </xf>
    <xf numFmtId="0" fontId="22" fillId="0" borderId="35" xfId="20" applyFont="1" applyBorder="1" applyAlignment="1" applyProtection="1">
      <alignment horizontal="center" vertical="center" shrinkToFit="1"/>
    </xf>
    <xf numFmtId="0" fontId="22" fillId="0" borderId="20" xfId="20" applyFont="1" applyBorder="1" applyAlignment="1" applyProtection="1">
      <alignment horizontal="center" vertical="center" shrinkToFit="1"/>
    </xf>
    <xf numFmtId="0" fontId="19" fillId="4" borderId="35" xfId="0" applyFont="1" applyFill="1" applyBorder="1" applyAlignment="1" applyProtection="1">
      <alignment horizontal="center" vertical="center" shrinkToFit="1"/>
      <protection locked="0"/>
    </xf>
    <xf numFmtId="0" fontId="19" fillId="4" borderId="33" xfId="0" applyFont="1" applyFill="1" applyBorder="1" applyAlignment="1" applyProtection="1">
      <alignment horizontal="center" vertical="center" shrinkToFit="1"/>
      <protection locked="0"/>
    </xf>
    <xf numFmtId="0" fontId="20" fillId="0" borderId="29" xfId="0" applyFont="1" applyFill="1" applyBorder="1" applyAlignment="1" applyProtection="1">
      <alignment horizontal="center" vertical="center"/>
    </xf>
    <xf numFmtId="0" fontId="20" fillId="0" borderId="34" xfId="0" applyFont="1" applyFill="1" applyBorder="1" applyAlignment="1" applyProtection="1">
      <alignment horizontal="center" vertical="center"/>
    </xf>
    <xf numFmtId="0" fontId="19" fillId="4" borderId="34" xfId="0" applyFont="1" applyFill="1" applyBorder="1" applyAlignment="1" applyProtection="1">
      <alignment horizontal="center" vertical="center"/>
      <protection locked="0"/>
    </xf>
    <xf numFmtId="0" fontId="20" fillId="0" borderId="30" xfId="0" applyFont="1" applyFill="1" applyBorder="1" applyAlignment="1" applyProtection="1">
      <alignment horizontal="center" vertical="center"/>
    </xf>
    <xf numFmtId="0" fontId="14" fillId="0" borderId="8" xfId="20" applyFont="1" applyBorder="1" applyAlignment="1" applyProtection="1">
      <alignment horizontal="center" vertical="center" shrinkToFit="1"/>
    </xf>
    <xf numFmtId="0" fontId="14" fillId="0" borderId="4" xfId="20" applyFont="1" applyBorder="1" applyAlignment="1" applyProtection="1">
      <alignment horizontal="center" vertical="center" shrinkToFit="1"/>
    </xf>
    <xf numFmtId="0" fontId="14" fillId="0" borderId="5" xfId="20" applyFont="1" applyBorder="1" applyAlignment="1" applyProtection="1">
      <alignment horizontal="center" vertical="center" shrinkToFit="1"/>
    </xf>
    <xf numFmtId="0" fontId="15" fillId="2" borderId="0" xfId="20" applyFont="1" applyFill="1" applyAlignment="1" applyProtection="1">
      <alignment horizontal="center" vertical="center" wrapText="1"/>
    </xf>
    <xf numFmtId="0" fontId="15" fillId="2" borderId="0" xfId="20" applyFont="1" applyFill="1" applyAlignment="1" applyProtection="1">
      <alignment horizontal="center" vertical="center"/>
    </xf>
    <xf numFmtId="0" fontId="14" fillId="0" borderId="3"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0" borderId="5" xfId="0" applyFont="1" applyBorder="1" applyAlignment="1" applyProtection="1">
      <alignment horizontal="center" vertical="center"/>
    </xf>
    <xf numFmtId="0" fontId="23" fillId="4" borderId="4" xfId="0" applyFont="1" applyFill="1" applyBorder="1" applyAlignment="1" applyProtection="1">
      <alignment horizontal="center" vertical="center"/>
      <protection locked="0"/>
    </xf>
    <xf numFmtId="0" fontId="23" fillId="4" borderId="4" xfId="0" applyFont="1" applyFill="1" applyBorder="1" applyAlignment="1" applyProtection="1">
      <alignment horizontal="center" vertical="center" wrapText="1"/>
    </xf>
    <xf numFmtId="0" fontId="23" fillId="4" borderId="5" xfId="0" applyFont="1" applyFill="1" applyBorder="1" applyAlignment="1" applyProtection="1">
      <alignment horizontal="center" vertical="center" wrapText="1"/>
    </xf>
    <xf numFmtId="0" fontId="14" fillId="0" borderId="53" xfId="0" applyFont="1" applyBorder="1" applyAlignment="1" applyProtection="1">
      <alignment horizontal="left" vertical="center" wrapText="1"/>
    </xf>
    <xf numFmtId="0" fontId="14" fillId="0" borderId="15" xfId="0" applyFont="1" applyBorder="1" applyAlignment="1" applyProtection="1">
      <alignment horizontal="left" vertical="center" wrapText="1"/>
    </xf>
    <xf numFmtId="0" fontId="14" fillId="0" borderId="40" xfId="0" applyFont="1" applyBorder="1" applyAlignment="1" applyProtection="1">
      <alignment horizontal="left" vertical="center" wrapText="1"/>
    </xf>
    <xf numFmtId="0" fontId="14" fillId="0" borderId="10" xfId="0" applyFont="1" applyBorder="1" applyAlignment="1" applyProtection="1">
      <alignment horizontal="left" vertical="center" wrapText="1"/>
    </xf>
    <xf numFmtId="0" fontId="14" fillId="0" borderId="1" xfId="0" applyFont="1" applyBorder="1" applyAlignment="1" applyProtection="1">
      <alignment horizontal="left" vertical="center" wrapText="1"/>
    </xf>
    <xf numFmtId="0" fontId="14" fillId="0" borderId="7" xfId="0" applyFont="1" applyBorder="1" applyAlignment="1" applyProtection="1">
      <alignment horizontal="left" vertical="center" wrapText="1"/>
    </xf>
    <xf numFmtId="0" fontId="14" fillId="0" borderId="17" xfId="0" applyFont="1" applyBorder="1" applyAlignment="1" applyProtection="1">
      <alignment horizontal="left" vertical="center" wrapText="1"/>
    </xf>
    <xf numFmtId="0" fontId="14" fillId="0" borderId="2" xfId="0" applyFont="1" applyBorder="1" applyAlignment="1" applyProtection="1">
      <alignment horizontal="left" vertical="center" wrapText="1"/>
    </xf>
    <xf numFmtId="0" fontId="14" fillId="0" borderId="18" xfId="0" applyFont="1" applyBorder="1" applyAlignment="1" applyProtection="1">
      <alignment horizontal="left" vertical="center" wrapText="1"/>
    </xf>
    <xf numFmtId="0" fontId="14" fillId="0" borderId="14" xfId="0" applyFont="1" applyBorder="1" applyAlignment="1" applyProtection="1">
      <alignment horizontal="left" vertical="center"/>
    </xf>
    <xf numFmtId="0" fontId="14" fillId="0" borderId="28" xfId="0" applyFont="1" applyBorder="1" applyAlignment="1" applyProtection="1">
      <alignment horizontal="left" vertical="center"/>
    </xf>
    <xf numFmtId="0" fontId="14" fillId="0" borderId="43" xfId="0" applyFont="1" applyBorder="1" applyAlignment="1" applyProtection="1">
      <alignment horizontal="left" vertical="center"/>
    </xf>
    <xf numFmtId="179" fontId="23" fillId="3" borderId="28" xfId="0" applyNumberFormat="1" applyFont="1" applyFill="1" applyBorder="1" applyAlignment="1" applyProtection="1">
      <alignment horizontal="right" vertical="center"/>
    </xf>
    <xf numFmtId="0" fontId="14" fillId="0" borderId="31" xfId="0" applyFont="1" applyBorder="1" applyAlignment="1" applyProtection="1">
      <alignment horizontal="left" vertical="center" shrinkToFit="1"/>
    </xf>
    <xf numFmtId="0" fontId="14" fillId="0" borderId="34" xfId="0" applyFont="1" applyBorder="1" applyAlignment="1" applyProtection="1">
      <alignment horizontal="left" vertical="center" shrinkToFit="1"/>
    </xf>
    <xf numFmtId="0" fontId="14" fillId="0" borderId="30" xfId="0" applyFont="1" applyBorder="1" applyAlignment="1" applyProtection="1">
      <alignment horizontal="left" vertical="center" shrinkToFit="1"/>
    </xf>
    <xf numFmtId="0" fontId="23" fillId="4" borderId="34" xfId="0" applyFont="1" applyFill="1" applyBorder="1" applyAlignment="1" applyProtection="1">
      <alignment horizontal="center" vertical="center"/>
      <protection locked="0"/>
    </xf>
    <xf numFmtId="0" fontId="14" fillId="0" borderId="38" xfId="0" applyFont="1" applyBorder="1" applyAlignment="1" applyProtection="1">
      <alignment horizontal="left" vertical="center" shrinkToFit="1"/>
    </xf>
    <xf numFmtId="0" fontId="14" fillId="0" borderId="1" xfId="0" applyFont="1" applyBorder="1" applyAlignment="1" applyProtection="1">
      <alignment horizontal="left" vertical="center" shrinkToFit="1"/>
    </xf>
    <xf numFmtId="0" fontId="14" fillId="0" borderId="36" xfId="0" applyFont="1" applyBorder="1" applyAlignment="1" applyProtection="1">
      <alignment horizontal="left" vertical="center" shrinkToFit="1"/>
    </xf>
    <xf numFmtId="0" fontId="23" fillId="3" borderId="2" xfId="0" applyFont="1" applyFill="1" applyBorder="1" applyAlignment="1" applyProtection="1">
      <alignment horizontal="center" vertical="center"/>
    </xf>
    <xf numFmtId="0" fontId="14" fillId="0" borderId="8" xfId="0" applyFont="1" applyBorder="1" applyAlignment="1" applyProtection="1">
      <alignment horizontal="left" vertical="center" shrinkToFit="1"/>
    </xf>
    <xf numFmtId="0" fontId="14" fillId="0" borderId="4" xfId="0" applyFont="1" applyBorder="1" applyAlignment="1" applyProtection="1">
      <alignment horizontal="left" vertical="center" shrinkToFit="1"/>
    </xf>
    <xf numFmtId="0" fontId="14" fillId="0" borderId="9" xfId="0" applyFont="1" applyBorder="1" applyAlignment="1" applyProtection="1">
      <alignment horizontal="left" vertical="center" shrinkToFit="1"/>
    </xf>
    <xf numFmtId="0" fontId="23" fillId="3" borderId="4" xfId="0" applyFont="1" applyFill="1" applyBorder="1" applyAlignment="1" applyProtection="1">
      <alignment horizontal="center" vertical="center"/>
    </xf>
    <xf numFmtId="0" fontId="19" fillId="4" borderId="10" xfId="0" applyFont="1" applyFill="1" applyBorder="1" applyAlignment="1" applyProtection="1">
      <alignment horizontal="center" vertical="center"/>
      <protection locked="0"/>
    </xf>
    <xf numFmtId="0" fontId="19" fillId="4" borderId="1" xfId="0" applyFont="1" applyFill="1" applyBorder="1" applyAlignment="1" applyProtection="1">
      <alignment horizontal="center" vertical="center"/>
      <protection locked="0"/>
    </xf>
    <xf numFmtId="0" fontId="19" fillId="4" borderId="7" xfId="0" applyFont="1" applyFill="1" applyBorder="1" applyAlignment="1" applyProtection="1">
      <alignment horizontal="center" vertical="center"/>
      <protection locked="0"/>
    </xf>
    <xf numFmtId="0" fontId="19" fillId="4" borderId="17" xfId="0" applyFont="1" applyFill="1" applyBorder="1" applyAlignment="1" applyProtection="1">
      <alignment horizontal="center" vertical="center"/>
      <protection locked="0"/>
    </xf>
    <xf numFmtId="0" fontId="19" fillId="4" borderId="2" xfId="0" applyFont="1" applyFill="1" applyBorder="1" applyAlignment="1" applyProtection="1">
      <alignment horizontal="center" vertical="center"/>
      <protection locked="0"/>
    </xf>
    <xf numFmtId="0" fontId="19" fillId="4" borderId="18" xfId="0" applyFont="1" applyFill="1" applyBorder="1" applyAlignment="1" applyProtection="1">
      <alignment horizontal="center" vertical="center"/>
      <protection locked="0"/>
    </xf>
    <xf numFmtId="0" fontId="24" fillId="3" borderId="53" xfId="0" applyNumberFormat="1" applyFont="1" applyFill="1" applyBorder="1" applyAlignment="1" applyProtection="1">
      <alignment horizontal="right" vertical="center"/>
    </xf>
    <xf numFmtId="0" fontId="24" fillId="3" borderId="15" xfId="0" applyNumberFormat="1" applyFont="1" applyFill="1" applyBorder="1" applyAlignment="1" applyProtection="1">
      <alignment horizontal="right" vertical="center"/>
    </xf>
    <xf numFmtId="0" fontId="14" fillId="0" borderId="41" xfId="0" applyFont="1" applyBorder="1" applyAlignment="1" applyProtection="1">
      <alignment horizontal="left" vertical="center" wrapText="1"/>
    </xf>
    <xf numFmtId="0" fontId="14" fillId="0" borderId="39" xfId="0" applyFont="1" applyBorder="1" applyAlignment="1" applyProtection="1">
      <alignment horizontal="left" vertical="center" wrapText="1"/>
    </xf>
    <xf numFmtId="0" fontId="14" fillId="0" borderId="37" xfId="0" applyFont="1" applyBorder="1" applyAlignment="1" applyProtection="1">
      <alignment horizontal="left" vertical="center" wrapText="1"/>
    </xf>
    <xf numFmtId="179" fontId="24" fillId="3" borderId="39" xfId="0" applyNumberFormat="1" applyFont="1" applyFill="1" applyBorder="1" applyAlignment="1" applyProtection="1">
      <alignment horizontal="right" vertical="center"/>
    </xf>
    <xf numFmtId="179" fontId="24" fillId="3" borderId="28" xfId="0" applyNumberFormat="1" applyFont="1" applyFill="1" applyBorder="1" applyAlignment="1" applyProtection="1">
      <alignment horizontal="right" vertical="center"/>
    </xf>
    <xf numFmtId="0" fontId="23" fillId="4" borderId="53" xfId="0" applyNumberFormat="1" applyFont="1" applyFill="1" applyBorder="1" applyAlignment="1" applyProtection="1">
      <alignment horizontal="right" vertical="center"/>
      <protection locked="0"/>
    </xf>
    <xf numFmtId="0" fontId="23" fillId="4" borderId="15" xfId="0" applyNumberFormat="1" applyFont="1" applyFill="1" applyBorder="1" applyAlignment="1" applyProtection="1">
      <alignment horizontal="right" vertical="center"/>
      <protection locked="0"/>
    </xf>
    <xf numFmtId="179" fontId="24" fillId="3" borderId="15" xfId="0" applyNumberFormat="1" applyFont="1" applyFill="1" applyBorder="1" applyAlignment="1" applyProtection="1">
      <alignment horizontal="right" vertical="center"/>
    </xf>
    <xf numFmtId="176" fontId="9" fillId="3" borderId="11" xfId="0" applyNumberFormat="1" applyFont="1" applyFill="1" applyBorder="1" applyAlignment="1" applyProtection="1">
      <alignment horizontal="center" vertical="center"/>
    </xf>
    <xf numFmtId="176" fontId="9" fillId="3" borderId="15" xfId="0" applyNumberFormat="1" applyFont="1" applyFill="1" applyBorder="1" applyAlignment="1" applyProtection="1">
      <alignment horizontal="center" vertical="center"/>
    </xf>
    <xf numFmtId="176" fontId="9" fillId="3" borderId="12" xfId="0" applyNumberFormat="1" applyFont="1" applyFill="1" applyBorder="1" applyAlignment="1" applyProtection="1">
      <alignment horizontal="center" vertical="center"/>
    </xf>
    <xf numFmtId="0" fontId="9" fillId="2" borderId="0" xfId="0" applyFont="1" applyFill="1" applyAlignment="1" applyProtection="1">
      <alignment horizontal="left" vertical="center" wrapText="1"/>
    </xf>
    <xf numFmtId="0" fontId="9" fillId="2" borderId="10"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wrapText="1"/>
    </xf>
    <xf numFmtId="0" fontId="9" fillId="2" borderId="17" xfId="0" applyFont="1" applyFill="1" applyBorder="1" applyAlignment="1" applyProtection="1">
      <alignment horizontal="left" vertical="center" wrapText="1"/>
    </xf>
    <xf numFmtId="0" fontId="9" fillId="2" borderId="2" xfId="0" applyFont="1" applyFill="1" applyBorder="1" applyAlignment="1" applyProtection="1">
      <alignment horizontal="left" vertical="center" wrapText="1"/>
    </xf>
    <xf numFmtId="0" fontId="9" fillId="3" borderId="23" xfId="0" applyFont="1" applyFill="1" applyBorder="1" applyAlignment="1" applyProtection="1">
      <alignment horizontal="center" vertical="center"/>
    </xf>
    <xf numFmtId="0" fontId="9" fillId="3" borderId="26" xfId="0" applyFont="1" applyFill="1" applyBorder="1" applyAlignment="1" applyProtection="1">
      <alignment horizontal="center" vertical="center"/>
    </xf>
    <xf numFmtId="0" fontId="9" fillId="3" borderId="6"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28" xfId="0" applyFont="1" applyFill="1" applyBorder="1" applyAlignment="1" applyProtection="1">
      <alignment horizontal="center" vertical="center"/>
    </xf>
    <xf numFmtId="0" fontId="9" fillId="3" borderId="43" xfId="0" applyFont="1" applyFill="1" applyBorder="1" applyAlignment="1" applyProtection="1">
      <alignment horizontal="center" vertical="center"/>
    </xf>
    <xf numFmtId="0" fontId="9" fillId="2" borderId="4" xfId="0" applyFont="1" applyFill="1" applyBorder="1" applyAlignment="1" applyProtection="1">
      <alignment horizontal="right" vertical="center" wrapText="1"/>
    </xf>
    <xf numFmtId="0" fontId="9" fillId="2" borderId="4" xfId="0" applyFont="1" applyFill="1" applyBorder="1" applyAlignment="1" applyProtection="1">
      <alignment horizontal="right" vertical="center"/>
    </xf>
    <xf numFmtId="0" fontId="9" fillId="2" borderId="9" xfId="0" applyFont="1" applyFill="1" applyBorder="1" applyAlignment="1" applyProtection="1">
      <alignment horizontal="right" vertical="center"/>
    </xf>
    <xf numFmtId="176" fontId="9" fillId="3" borderId="11" xfId="0" applyNumberFormat="1" applyFont="1" applyFill="1" applyBorder="1" applyAlignment="1" applyProtection="1">
      <alignment horizontal="right" vertical="center"/>
    </xf>
    <xf numFmtId="176" fontId="9" fillId="3" borderId="15" xfId="0" applyNumberFormat="1" applyFont="1" applyFill="1" applyBorder="1" applyAlignment="1" applyProtection="1">
      <alignment horizontal="right" vertical="center"/>
    </xf>
    <xf numFmtId="176" fontId="9" fillId="3" borderId="12" xfId="0" applyNumberFormat="1" applyFont="1" applyFill="1" applyBorder="1" applyAlignment="1" applyProtection="1">
      <alignment horizontal="right" vertical="center"/>
    </xf>
    <xf numFmtId="176" fontId="9" fillId="3" borderId="46" xfId="0" applyNumberFormat="1" applyFont="1" applyFill="1" applyBorder="1" applyAlignment="1" applyProtection="1">
      <alignment horizontal="center" vertical="center"/>
    </xf>
    <xf numFmtId="176" fontId="9" fillId="3" borderId="47" xfId="0" applyNumberFormat="1" applyFont="1" applyFill="1" applyBorder="1" applyAlignment="1" applyProtection="1">
      <alignment horizontal="center" vertical="center"/>
    </xf>
    <xf numFmtId="176" fontId="9" fillId="3" borderId="48" xfId="0" applyNumberFormat="1"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10"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176" fontId="9" fillId="3" borderId="49" xfId="0" applyNumberFormat="1" applyFont="1" applyFill="1" applyBorder="1" applyAlignment="1" applyProtection="1">
      <alignment horizontal="center" vertical="center"/>
    </xf>
    <xf numFmtId="176" fontId="9" fillId="3" borderId="50" xfId="0" applyNumberFormat="1" applyFont="1" applyFill="1" applyBorder="1" applyAlignment="1" applyProtection="1">
      <alignment horizontal="center" vertical="center"/>
    </xf>
    <xf numFmtId="176" fontId="9" fillId="3" borderId="51" xfId="0" applyNumberFormat="1" applyFont="1" applyFill="1" applyBorder="1" applyAlignment="1" applyProtection="1">
      <alignment horizontal="center" vertical="center"/>
    </xf>
    <xf numFmtId="0" fontId="9" fillId="2" borderId="36"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7" xfId="0" applyFont="1" applyFill="1" applyBorder="1" applyAlignment="1" applyProtection="1">
      <alignment horizontal="left" vertical="center" wrapText="1"/>
    </xf>
    <xf numFmtId="0" fontId="9" fillId="2" borderId="18" xfId="0" applyFont="1" applyFill="1" applyBorder="1" applyAlignment="1" applyProtection="1">
      <alignment horizontal="left" vertical="center" wrapText="1"/>
    </xf>
    <xf numFmtId="0" fontId="9" fillId="2" borderId="55" xfId="0" applyFont="1" applyFill="1" applyBorder="1" applyAlignment="1" applyProtection="1">
      <alignment horizontal="right" vertical="center" wrapText="1"/>
    </xf>
    <xf numFmtId="0" fontId="9" fillId="2" borderId="56" xfId="0" applyFont="1" applyFill="1" applyBorder="1" applyAlignment="1" applyProtection="1">
      <alignment horizontal="right" vertical="center" wrapText="1"/>
    </xf>
    <xf numFmtId="181" fontId="9" fillId="3" borderId="46" xfId="0" applyNumberFormat="1" applyFont="1" applyFill="1" applyBorder="1" applyAlignment="1" applyProtection="1">
      <alignment horizontal="center" vertical="center"/>
    </xf>
    <xf numFmtId="181" fontId="9" fillId="3" borderId="47" xfId="0" applyNumberFormat="1" applyFont="1" applyFill="1" applyBorder="1" applyAlignment="1" applyProtection="1">
      <alignment horizontal="center" vertical="center"/>
    </xf>
    <xf numFmtId="181" fontId="9" fillId="3" borderId="48" xfId="0" applyNumberFormat="1" applyFont="1" applyFill="1" applyBorder="1" applyAlignment="1" applyProtection="1">
      <alignment horizontal="center" vertical="center"/>
    </xf>
    <xf numFmtId="0" fontId="12" fillId="2" borderId="0" xfId="0" applyFont="1" applyFill="1" applyAlignment="1" applyProtection="1">
      <alignment horizontal="center" vertical="center" shrinkToFit="1"/>
    </xf>
    <xf numFmtId="180" fontId="9" fillId="2" borderId="0" xfId="3" applyNumberFormat="1" applyFont="1" applyFill="1" applyBorder="1" applyAlignment="1" applyProtection="1">
      <alignment horizontal="right" vertical="center"/>
    </xf>
    <xf numFmtId="0" fontId="9" fillId="2" borderId="31" xfId="0" applyFont="1" applyFill="1" applyBorder="1" applyAlignment="1" applyProtection="1">
      <alignment horizontal="center" vertical="center" shrinkToFit="1"/>
    </xf>
    <xf numFmtId="0" fontId="9" fillId="2" borderId="34" xfId="0" applyFont="1" applyFill="1" applyBorder="1" applyAlignment="1" applyProtection="1">
      <alignment horizontal="center" vertical="center" shrinkToFit="1"/>
    </xf>
    <xf numFmtId="0" fontId="9" fillId="2" borderId="32" xfId="0" applyFont="1" applyFill="1" applyBorder="1" applyAlignment="1" applyProtection="1">
      <alignment horizontal="center" vertical="center" shrinkToFit="1"/>
    </xf>
    <xf numFmtId="0" fontId="9" fillId="2" borderId="29" xfId="3" applyFont="1" applyFill="1" applyBorder="1" applyAlignment="1" applyProtection="1">
      <alignment horizontal="center" vertical="center" shrinkToFit="1"/>
    </xf>
    <xf numFmtId="0" fontId="9" fillId="2" borderId="34" xfId="3" applyFont="1" applyFill="1" applyBorder="1" applyAlignment="1" applyProtection="1">
      <alignment horizontal="center" vertical="center" shrinkToFit="1"/>
    </xf>
    <xf numFmtId="0" fontId="9" fillId="3" borderId="34" xfId="3" applyFont="1" applyFill="1" applyBorder="1" applyAlignment="1" applyProtection="1">
      <alignment horizontal="center" vertical="center" shrinkToFit="1"/>
    </xf>
    <xf numFmtId="0" fontId="9" fillId="2" borderId="30" xfId="3" applyFont="1" applyFill="1" applyBorder="1" applyAlignment="1" applyProtection="1">
      <alignment horizontal="center" vertical="center" shrinkToFit="1"/>
    </xf>
    <xf numFmtId="0" fontId="9" fillId="2" borderId="2" xfId="0" applyFont="1" applyFill="1" applyBorder="1" applyAlignment="1" applyProtection="1">
      <alignment horizontal="right" vertical="center" wrapText="1"/>
    </xf>
    <xf numFmtId="0" fontId="9" fillId="2" borderId="2" xfId="0" applyFont="1" applyFill="1" applyBorder="1" applyAlignment="1" applyProtection="1">
      <alignment horizontal="right" vertical="center"/>
    </xf>
    <xf numFmtId="0" fontId="9" fillId="2" borderId="25" xfId="0" applyFont="1" applyFill="1" applyBorder="1" applyAlignment="1" applyProtection="1">
      <alignment horizontal="right" vertical="center"/>
    </xf>
    <xf numFmtId="181" fontId="9" fillId="0" borderId="57" xfId="0" applyNumberFormat="1" applyFont="1" applyFill="1" applyBorder="1" applyAlignment="1" applyProtection="1">
      <alignment horizontal="right" vertical="center"/>
    </xf>
    <xf numFmtId="181" fontId="9" fillId="0" borderId="58" xfId="0" applyNumberFormat="1" applyFont="1" applyFill="1" applyBorder="1" applyAlignment="1" applyProtection="1">
      <alignment horizontal="right" vertical="center"/>
    </xf>
    <xf numFmtId="181" fontId="9" fillId="0" borderId="59" xfId="0" applyNumberFormat="1" applyFont="1" applyFill="1" applyBorder="1" applyAlignment="1" applyProtection="1">
      <alignment horizontal="right" vertical="center"/>
    </xf>
    <xf numFmtId="0" fontId="9" fillId="2"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shrinkToFit="1"/>
    </xf>
    <xf numFmtId="178" fontId="9" fillId="3" borderId="3" xfId="0" applyNumberFormat="1" applyFont="1" applyFill="1" applyBorder="1" applyAlignment="1" applyProtection="1">
      <alignment horizontal="center" vertical="center" shrinkToFit="1"/>
    </xf>
    <xf numFmtId="178" fontId="9" fillId="3" borderId="4" xfId="0" applyNumberFormat="1" applyFont="1" applyFill="1" applyBorder="1" applyAlignment="1" applyProtection="1">
      <alignment horizontal="center" vertical="center" shrinkToFit="1"/>
    </xf>
    <xf numFmtId="178" fontId="9" fillId="3" borderId="9" xfId="0" applyNumberFormat="1" applyFont="1" applyFill="1" applyBorder="1" applyAlignment="1" applyProtection="1">
      <alignment horizontal="center" vertical="center" shrinkToFit="1"/>
    </xf>
    <xf numFmtId="0" fontId="9" fillId="2" borderId="3" xfId="0" applyFont="1" applyFill="1" applyBorder="1" applyAlignment="1" applyProtection="1">
      <alignment horizontal="center" vertical="center" shrinkToFit="1"/>
    </xf>
    <xf numFmtId="0" fontId="9" fillId="2" borderId="9" xfId="0" applyFont="1" applyFill="1" applyBorder="1" applyAlignment="1" applyProtection="1">
      <alignment horizontal="center" vertical="center" shrinkToFit="1"/>
    </xf>
    <xf numFmtId="0" fontId="9" fillId="2" borderId="38" xfId="0" applyFont="1" applyFill="1" applyBorder="1" applyAlignment="1" applyProtection="1">
      <alignment horizontal="center" vertical="center" shrinkToFit="1"/>
    </xf>
    <xf numFmtId="0" fontId="9" fillId="2" borderId="1" xfId="0" applyFont="1" applyFill="1" applyBorder="1" applyAlignment="1" applyProtection="1">
      <alignment horizontal="center" vertical="center" shrinkToFit="1"/>
    </xf>
    <xf numFmtId="0" fontId="9" fillId="2" borderId="7" xfId="0" applyFont="1" applyFill="1" applyBorder="1" applyAlignment="1" applyProtection="1">
      <alignment horizontal="center" vertical="center" shrinkToFit="1"/>
    </xf>
    <xf numFmtId="0" fontId="9" fillId="2" borderId="24"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shrinkToFit="1"/>
    </xf>
    <xf numFmtId="0" fontId="9" fillId="2" borderId="18" xfId="0" applyFont="1" applyFill="1" applyBorder="1" applyAlignment="1" applyProtection="1">
      <alignment horizontal="center" vertical="center" shrinkToFit="1"/>
    </xf>
    <xf numFmtId="0" fontId="9" fillId="3" borderId="10" xfId="0" applyNumberFormat="1" applyFont="1" applyFill="1" applyBorder="1" applyAlignment="1" applyProtection="1">
      <alignment horizontal="center" vertical="center" shrinkToFit="1"/>
    </xf>
    <xf numFmtId="0" fontId="9" fillId="3" borderId="1" xfId="0" applyNumberFormat="1" applyFont="1" applyFill="1" applyBorder="1" applyAlignment="1" applyProtection="1">
      <alignment horizontal="center" vertical="center" shrinkToFit="1"/>
    </xf>
    <xf numFmtId="0" fontId="9" fillId="3" borderId="36" xfId="0" applyNumberFormat="1" applyFont="1" applyFill="1" applyBorder="1" applyAlignment="1" applyProtection="1">
      <alignment horizontal="center" vertical="center" shrinkToFit="1"/>
    </xf>
    <xf numFmtId="0" fontId="9" fillId="3" borderId="17" xfId="0" applyNumberFormat="1" applyFont="1" applyFill="1" applyBorder="1" applyAlignment="1" applyProtection="1">
      <alignment horizontal="center" vertical="center" shrinkToFit="1"/>
    </xf>
    <xf numFmtId="0" fontId="9" fillId="3" borderId="2" xfId="0" applyNumberFormat="1" applyFont="1" applyFill="1" applyBorder="1" applyAlignment="1" applyProtection="1">
      <alignment horizontal="center" vertical="center" shrinkToFit="1"/>
    </xf>
    <xf numFmtId="0" fontId="9" fillId="3" borderId="25" xfId="0" applyNumberFormat="1" applyFont="1" applyFill="1" applyBorder="1" applyAlignment="1" applyProtection="1">
      <alignment horizontal="center" vertical="center" shrinkToFit="1"/>
    </xf>
    <xf numFmtId="0" fontId="9" fillId="2" borderId="27" xfId="0" applyFont="1" applyFill="1" applyBorder="1" applyAlignment="1" applyProtection="1">
      <alignment horizontal="center" vertical="center" shrinkToFit="1"/>
    </xf>
    <xf numFmtId="0" fontId="9" fillId="2" borderId="35" xfId="0" applyFont="1" applyFill="1" applyBorder="1" applyAlignment="1" applyProtection="1">
      <alignment horizontal="center" vertical="center" shrinkToFit="1"/>
    </xf>
    <xf numFmtId="0" fontId="9" fillId="2" borderId="20" xfId="0" applyFont="1" applyFill="1" applyBorder="1" applyAlignment="1" applyProtection="1">
      <alignment horizontal="center" vertical="center" shrinkToFit="1"/>
    </xf>
    <xf numFmtId="0" fontId="9" fillId="3" borderId="19" xfId="0" applyFont="1" applyFill="1" applyBorder="1" applyAlignment="1" applyProtection="1">
      <alignment horizontal="center" vertical="center" shrinkToFit="1"/>
    </xf>
    <xf numFmtId="0" fontId="9" fillId="3" borderId="35" xfId="0" applyFont="1" applyFill="1" applyBorder="1" applyAlignment="1" applyProtection="1">
      <alignment horizontal="center" vertical="center" shrinkToFit="1"/>
    </xf>
    <xf numFmtId="0" fontId="9" fillId="3" borderId="33" xfId="0" applyFont="1" applyFill="1" applyBorder="1" applyAlignment="1" applyProtection="1">
      <alignment horizontal="center" vertical="center" shrinkToFit="1"/>
    </xf>
  </cellXfs>
  <cellStyles count="26">
    <cellStyle name="パーセント 2" xfId="8"/>
    <cellStyle name="パーセント 2 2" xfId="22"/>
    <cellStyle name="パーセント 3" xfId="9"/>
    <cellStyle name="パーセント 3 2" xfId="23"/>
    <cellStyle name="桁区切り 2" xfId="4"/>
    <cellStyle name="桁区切り 2 2" xfId="6"/>
    <cellStyle name="桁区切り 2 3" xfId="10"/>
    <cellStyle name="桁区切り 3" xfId="7"/>
    <cellStyle name="桁区切り 3 2" xfId="24"/>
    <cellStyle name="桁区切り 4" xfId="11"/>
    <cellStyle name="標準" xfId="0" builtinId="0"/>
    <cellStyle name="標準 2" xfId="3"/>
    <cellStyle name="標準 2 2" xfId="5"/>
    <cellStyle name="標準 2 2 2" xfId="12"/>
    <cellStyle name="標準 2 2 3" xfId="19"/>
    <cellStyle name="標準 2 3" xfId="13"/>
    <cellStyle name="標準 2 4" xfId="18"/>
    <cellStyle name="標準 2 5" xfId="25"/>
    <cellStyle name="標準 2_●●●　●●●●　20　★請求確認シート★ 【10月〆】" xfId="14"/>
    <cellStyle name="標準 3" xfId="15"/>
    <cellStyle name="標準 4" xfId="16"/>
    <cellStyle name="標準 4 2" xfId="1"/>
    <cellStyle name="標準 5" xfId="17"/>
    <cellStyle name="標準 7" xfId="2"/>
    <cellStyle name="標準 7 2" xfId="21"/>
    <cellStyle name="標準 8" xfId="20"/>
  </cellStyles>
  <dxfs count="0"/>
  <tableStyles count="0" defaultTableStyle="TableStyleMedium9" defaultPivotStyle="PivotStyleLight16"/>
  <colors>
    <mruColors>
      <color rgb="FFFFFF66"/>
      <color rgb="FF99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32</xdr:col>
      <xdr:colOff>257736</xdr:colOff>
      <xdr:row>3</xdr:row>
      <xdr:rowOff>56030</xdr:rowOff>
    </xdr:from>
    <xdr:to>
      <xdr:col>37</xdr:col>
      <xdr:colOff>187699</xdr:colOff>
      <xdr:row>7</xdr:row>
      <xdr:rowOff>560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6736" y="593912"/>
          <a:ext cx="3347757" cy="66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40</xdr:col>
      <xdr:colOff>11206</xdr:colOff>
      <xdr:row>4</xdr:row>
      <xdr:rowOff>156882</xdr:rowOff>
    </xdr:from>
    <xdr:to>
      <xdr:col>44</xdr:col>
      <xdr:colOff>624728</xdr:colOff>
      <xdr:row>8</xdr:row>
      <xdr:rowOff>146236</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0206" y="829235"/>
          <a:ext cx="3347757" cy="66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2&#12288;&#32102;&#20184;&#36027;&#12539;&#21521;&#19978;&#25903;&#25588;&#36027;/003&#12288;&#20966;&#36935;&#25913;&#21892;/01&#12288;&#20966;&#36935;&#25913;&#21892;/H27&#65374;&#26032;&#21046;&#24230;/01&#12288;&#31309;&#31639;&#34920;/H30&#31309;&#31639;&#34920;/&#12304;&#37428;&#26408;&#21152;&#24037;&#20013;&#12305;&#31309;&#31639;&#34920;&#26696;&#65288;&#20445;&#32946;&#2515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遇Ⅰ"/>
      <sheetName val="加算区分"/>
      <sheetName val="保育単価表"/>
      <sheetName val="保育単価表②"/>
      <sheetName val="処遇Ⅱ"/>
    </sheetNames>
    <sheetDataSet>
      <sheetData sheetId="0">
        <row r="2">
          <cell r="AO2">
            <v>1</v>
          </cell>
          <cell r="AP2">
            <v>20</v>
          </cell>
        </row>
        <row r="3">
          <cell r="AO3">
            <v>21</v>
          </cell>
          <cell r="AP3">
            <v>30</v>
          </cell>
        </row>
        <row r="4">
          <cell r="AO4">
            <v>31</v>
          </cell>
          <cell r="AP4">
            <v>40</v>
          </cell>
        </row>
        <row r="5">
          <cell r="AO5">
            <v>41</v>
          </cell>
          <cell r="AP5">
            <v>50</v>
          </cell>
        </row>
        <row r="6">
          <cell r="AO6">
            <v>51</v>
          </cell>
          <cell r="AP6">
            <v>60</v>
          </cell>
        </row>
        <row r="7">
          <cell r="AO7">
            <v>61</v>
          </cell>
          <cell r="AP7">
            <v>70</v>
          </cell>
        </row>
        <row r="8">
          <cell r="AO8">
            <v>71</v>
          </cell>
          <cell r="AP8">
            <v>80</v>
          </cell>
        </row>
        <row r="9">
          <cell r="AO9">
            <v>81</v>
          </cell>
          <cell r="AP9">
            <v>90</v>
          </cell>
        </row>
        <row r="10">
          <cell r="AO10">
            <v>91</v>
          </cell>
          <cell r="AP10">
            <v>100</v>
          </cell>
        </row>
        <row r="11">
          <cell r="AO11">
            <v>101</v>
          </cell>
          <cell r="AP11">
            <v>110</v>
          </cell>
        </row>
        <row r="12">
          <cell r="AO12">
            <v>111</v>
          </cell>
          <cell r="AP12">
            <v>120</v>
          </cell>
        </row>
        <row r="13">
          <cell r="AO13">
            <v>121</v>
          </cell>
          <cell r="AP13">
            <v>130</v>
          </cell>
        </row>
        <row r="14">
          <cell r="AO14">
            <v>131</v>
          </cell>
          <cell r="AP14">
            <v>140</v>
          </cell>
        </row>
        <row r="15">
          <cell r="AO15">
            <v>141</v>
          </cell>
          <cell r="AP15">
            <v>150</v>
          </cell>
        </row>
        <row r="16">
          <cell r="AO16">
            <v>151</v>
          </cell>
          <cell r="AP16">
            <v>160</v>
          </cell>
        </row>
        <row r="17">
          <cell r="AO17">
            <v>161</v>
          </cell>
          <cell r="AP17">
            <v>170</v>
          </cell>
        </row>
        <row r="18">
          <cell r="AO18">
            <v>171</v>
          </cell>
          <cell r="AP18">
            <v>180</v>
          </cell>
        </row>
      </sheetData>
      <sheetData sheetId="1">
        <row r="3">
          <cell r="B3">
            <v>0</v>
          </cell>
          <cell r="C3" t="str">
            <v>１年未満</v>
          </cell>
          <cell r="D3">
            <v>2</v>
          </cell>
          <cell r="E3">
            <v>5</v>
          </cell>
          <cell r="F3">
            <v>7</v>
          </cell>
        </row>
        <row r="4">
          <cell r="B4">
            <v>1</v>
          </cell>
          <cell r="C4" t="str">
            <v>１年以上２年未満</v>
          </cell>
          <cell r="D4">
            <v>3</v>
          </cell>
          <cell r="E4">
            <v>5</v>
          </cell>
          <cell r="F4">
            <v>8</v>
          </cell>
        </row>
        <row r="5">
          <cell r="B5">
            <v>2</v>
          </cell>
          <cell r="C5" t="str">
            <v>２年以上３年未満</v>
          </cell>
          <cell r="D5">
            <v>4</v>
          </cell>
          <cell r="E5">
            <v>5</v>
          </cell>
          <cell r="F5">
            <v>9</v>
          </cell>
        </row>
        <row r="6">
          <cell r="B6">
            <v>3</v>
          </cell>
          <cell r="C6" t="str">
            <v>３年以上４年未満</v>
          </cell>
          <cell r="D6">
            <v>5</v>
          </cell>
          <cell r="E6">
            <v>5</v>
          </cell>
          <cell r="F6">
            <v>10</v>
          </cell>
        </row>
        <row r="7">
          <cell r="B7">
            <v>4</v>
          </cell>
          <cell r="C7" t="str">
            <v>４年以上５年未満</v>
          </cell>
          <cell r="D7">
            <v>6</v>
          </cell>
          <cell r="E7">
            <v>5</v>
          </cell>
          <cell r="F7">
            <v>11</v>
          </cell>
        </row>
        <row r="8">
          <cell r="B8">
            <v>5</v>
          </cell>
          <cell r="C8" t="str">
            <v>５年以上６年未満</v>
          </cell>
          <cell r="D8">
            <v>7</v>
          </cell>
          <cell r="E8">
            <v>5</v>
          </cell>
          <cell r="F8">
            <v>12</v>
          </cell>
        </row>
        <row r="9">
          <cell r="B9">
            <v>6</v>
          </cell>
          <cell r="C9" t="str">
            <v>６年以上７年未満</v>
          </cell>
          <cell r="D9">
            <v>8</v>
          </cell>
          <cell r="E9">
            <v>5</v>
          </cell>
          <cell r="F9">
            <v>13</v>
          </cell>
        </row>
        <row r="10">
          <cell r="B10">
            <v>7</v>
          </cell>
          <cell r="C10" t="str">
            <v>７年以上８年未満</v>
          </cell>
          <cell r="D10">
            <v>9</v>
          </cell>
          <cell r="E10">
            <v>5</v>
          </cell>
          <cell r="F10">
            <v>14</v>
          </cell>
        </row>
        <row r="11">
          <cell r="B11">
            <v>8</v>
          </cell>
          <cell r="C11" t="str">
            <v>８年以上９年未満</v>
          </cell>
          <cell r="D11">
            <v>10</v>
          </cell>
          <cell r="E11">
            <v>5</v>
          </cell>
          <cell r="F11">
            <v>15</v>
          </cell>
        </row>
        <row r="12">
          <cell r="B12">
            <v>9</v>
          </cell>
          <cell r="C12" t="str">
            <v>９年以上１０年未満</v>
          </cell>
          <cell r="D12">
            <v>11</v>
          </cell>
          <cell r="E12">
            <v>5</v>
          </cell>
          <cell r="F12">
            <v>16</v>
          </cell>
        </row>
        <row r="13">
          <cell r="B13">
            <v>10</v>
          </cell>
          <cell r="C13" t="str">
            <v>１０年以上１１年未満</v>
          </cell>
          <cell r="D13">
            <v>12</v>
          </cell>
          <cell r="E13">
            <v>5</v>
          </cell>
          <cell r="F13">
            <v>17</v>
          </cell>
        </row>
        <row r="14">
          <cell r="B14">
            <v>11</v>
          </cell>
          <cell r="C14" t="str">
            <v>１１年以上１２年未満</v>
          </cell>
          <cell r="D14">
            <v>12</v>
          </cell>
          <cell r="E14">
            <v>6</v>
          </cell>
          <cell r="F14">
            <v>18</v>
          </cell>
        </row>
      </sheetData>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row>
        <row r="7">
          <cell r="A7" t="str">
            <v>20４歳以上児</v>
          </cell>
          <cell r="B7" t="str">
            <v>16/100
地域</v>
          </cell>
          <cell r="C7" t="str">
            <v>　20人</v>
          </cell>
          <cell r="D7" t="str">
            <v>2号</v>
          </cell>
          <cell r="E7" t="str">
            <v>４歳以上児</v>
          </cell>
          <cell r="G7">
            <v>97360</v>
          </cell>
          <cell r="H7">
            <v>104710</v>
          </cell>
          <cell r="I7">
            <v>72530</v>
          </cell>
          <cell r="J7">
            <v>79880</v>
          </cell>
          <cell r="K7" t="str">
            <v>＋</v>
          </cell>
          <cell r="L7">
            <v>900</v>
          </cell>
          <cell r="M7">
            <v>970</v>
          </cell>
          <cell r="N7" t="str">
            <v>×加算率</v>
          </cell>
          <cell r="O7">
            <v>650</v>
          </cell>
          <cell r="P7">
            <v>720</v>
          </cell>
          <cell r="Q7" t="str">
            <v>×加算率</v>
          </cell>
          <cell r="R7" t="str">
            <v>＋</v>
          </cell>
          <cell r="S7">
            <v>25670</v>
          </cell>
          <cell r="T7" t="str">
            <v>＋</v>
          </cell>
          <cell r="U7">
            <v>250</v>
          </cell>
          <cell r="V7" t="str">
            <v>＋</v>
          </cell>
          <cell r="W7">
            <v>7350</v>
          </cell>
          <cell r="X7">
            <v>70</v>
          </cell>
          <cell r="Y7" t="str">
            <v>＋</v>
          </cell>
          <cell r="AB7" t="str">
            <v>＋</v>
          </cell>
          <cell r="AE7" t="str">
            <v>÷</v>
          </cell>
          <cell r="AG7" t="str">
            <v>＋</v>
          </cell>
          <cell r="AH7">
            <v>26530</v>
          </cell>
          <cell r="AJ7" t="str">
            <v>＋</v>
          </cell>
          <cell r="AK7">
            <v>190</v>
          </cell>
          <cell r="AL7" t="str">
            <v>＋</v>
          </cell>
          <cell r="AM7" t="str">
            <v>Ａ地域</v>
          </cell>
          <cell r="AN7">
            <v>5900</v>
          </cell>
          <cell r="AO7">
            <v>6500</v>
          </cell>
          <cell r="AP7" t="str">
            <v>＋</v>
          </cell>
          <cell r="AQ7" t="str">
            <v>ａ地域</v>
          </cell>
          <cell r="AR7">
            <v>15100</v>
          </cell>
          <cell r="AS7">
            <v>16800</v>
          </cell>
          <cell r="AT7" t="str">
            <v>＋</v>
          </cell>
          <cell r="AU7">
            <v>22040</v>
          </cell>
          <cell r="AV7" t="str">
            <v>＋</v>
          </cell>
          <cell r="AW7">
            <v>220</v>
          </cell>
          <cell r="AX7" t="str">
            <v>－</v>
          </cell>
          <cell r="AZ7" t="str">
            <v>－</v>
          </cell>
          <cell r="BA7" t="str">
            <v>(⑥＋⑦
　＋⑨＋⑪)</v>
          </cell>
          <cell r="BC7" t="str">
            <v>(⑥～⑯)</v>
          </cell>
          <cell r="BG7">
            <v>35</v>
          </cell>
          <cell r="BH7">
            <v>36</v>
          </cell>
          <cell r="BI7">
            <v>1</v>
          </cell>
        </row>
        <row r="8">
          <cell r="A8" t="str">
            <v>20３歳児</v>
          </cell>
          <cell r="E8" t="str">
            <v>３歳児</v>
          </cell>
          <cell r="G8">
            <v>104710</v>
          </cell>
          <cell r="H8">
            <v>159420</v>
          </cell>
          <cell r="I8">
            <v>79880</v>
          </cell>
          <cell r="J8">
            <v>134590</v>
          </cell>
          <cell r="K8" t="str">
            <v>＋</v>
          </cell>
          <cell r="L8">
            <v>970</v>
          </cell>
          <cell r="M8">
            <v>1480</v>
          </cell>
          <cell r="N8" t="str">
            <v>×加算率</v>
          </cell>
          <cell r="O8">
            <v>720</v>
          </cell>
          <cell r="P8">
            <v>1230</v>
          </cell>
          <cell r="Q8" t="str">
            <v>×加算率</v>
          </cell>
          <cell r="V8" t="str">
            <v>＋</v>
          </cell>
          <cell r="W8">
            <v>7350</v>
          </cell>
          <cell r="X8">
            <v>70</v>
          </cell>
          <cell r="AI8">
            <v>24870</v>
          </cell>
          <cell r="AM8" t="str">
            <v>Ｂ地域</v>
          </cell>
          <cell r="AN8">
            <v>5600</v>
          </cell>
          <cell r="AO8">
            <v>6200</v>
          </cell>
          <cell r="AQ8" t="str">
            <v>ｂ地域</v>
          </cell>
          <cell r="AR8">
            <v>8300</v>
          </cell>
          <cell r="AS8">
            <v>9200</v>
          </cell>
          <cell r="BG8">
            <v>35</v>
          </cell>
          <cell r="BH8">
            <v>36</v>
          </cell>
        </row>
        <row r="9">
          <cell r="A9" t="str">
            <v>20１，２歳児</v>
          </cell>
          <cell r="D9" t="str">
            <v>3号</v>
          </cell>
          <cell r="E9" t="str">
            <v>１、２歳児</v>
          </cell>
          <cell r="G9">
            <v>159420</v>
          </cell>
          <cell r="H9">
            <v>232920</v>
          </cell>
          <cell r="I9">
            <v>134590</v>
          </cell>
          <cell r="J9">
            <v>208090</v>
          </cell>
          <cell r="K9" t="str">
            <v>＋</v>
          </cell>
          <cell r="L9">
            <v>1480</v>
          </cell>
          <cell r="M9">
            <v>2220</v>
          </cell>
          <cell r="N9" t="str">
            <v>×加算率</v>
          </cell>
          <cell r="O9">
            <v>1230</v>
          </cell>
          <cell r="P9">
            <v>1970</v>
          </cell>
          <cell r="Q9" t="str">
            <v>×加算率</v>
          </cell>
          <cell r="AG9" t="str">
            <v>＋</v>
          </cell>
          <cell r="AH9">
            <v>24870</v>
          </cell>
          <cell r="AM9" t="str">
            <v>Ｃ地域</v>
          </cell>
          <cell r="AN9">
            <v>5300</v>
          </cell>
          <cell r="AO9">
            <v>5900</v>
          </cell>
          <cell r="AQ9" t="str">
            <v>ｃ地域</v>
          </cell>
          <cell r="AR9">
            <v>7200</v>
          </cell>
          <cell r="AS9">
            <v>8000</v>
          </cell>
          <cell r="BA9">
            <v>7.0000000000000007E-2</v>
          </cell>
          <cell r="BC9">
            <v>0.8</v>
          </cell>
          <cell r="BG9">
            <v>35</v>
          </cell>
          <cell r="BH9">
            <v>36</v>
          </cell>
        </row>
        <row r="10">
          <cell r="A10" t="str">
            <v>20乳児</v>
          </cell>
          <cell r="E10" t="str">
            <v>乳児</v>
          </cell>
          <cell r="G10">
            <v>232920</v>
          </cell>
          <cell r="I10">
            <v>208090</v>
          </cell>
          <cell r="K10" t="str">
            <v>＋</v>
          </cell>
          <cell r="L10">
            <v>2220</v>
          </cell>
          <cell r="N10" t="str">
            <v>×加算率</v>
          </cell>
          <cell r="O10">
            <v>1970</v>
          </cell>
          <cell r="Q10" t="str">
            <v>×加算率</v>
          </cell>
          <cell r="AM10" t="str">
            <v>Ｄ地域</v>
          </cell>
          <cell r="AN10">
            <v>5000</v>
          </cell>
          <cell r="AO10">
            <v>5600</v>
          </cell>
          <cell r="AQ10" t="str">
            <v>ｄ地域</v>
          </cell>
          <cell r="AR10">
            <v>6500</v>
          </cell>
          <cell r="AS10">
            <v>7200</v>
          </cell>
          <cell r="BG10">
            <v>35</v>
          </cell>
          <cell r="BH10">
            <v>36</v>
          </cell>
        </row>
        <row r="11">
          <cell r="A11" t="str">
            <v>30４歳以上児</v>
          </cell>
          <cell r="C11" t="str">
            <v>　21人
　　から
　30人
　　まで</v>
          </cell>
          <cell r="D11" t="str">
            <v>2号</v>
          </cell>
          <cell r="E11" t="str">
            <v>４歳以上児</v>
          </cell>
          <cell r="G11">
            <v>72830</v>
          </cell>
          <cell r="H11">
            <v>80180</v>
          </cell>
          <cell r="I11">
            <v>56280</v>
          </cell>
          <cell r="J11">
            <v>63630</v>
          </cell>
          <cell r="K11" t="str">
            <v>＋</v>
          </cell>
          <cell r="L11">
            <v>650</v>
          </cell>
          <cell r="M11">
            <v>720</v>
          </cell>
          <cell r="N11" t="str">
            <v>×加算率</v>
          </cell>
          <cell r="O11">
            <v>490</v>
          </cell>
          <cell r="P11">
            <v>560</v>
          </cell>
          <cell r="Q11" t="str">
            <v>×加算率</v>
          </cell>
          <cell r="R11" t="str">
            <v>＋</v>
          </cell>
          <cell r="S11">
            <v>17110</v>
          </cell>
          <cell r="T11" t="str">
            <v>＋</v>
          </cell>
          <cell r="U11">
            <v>170</v>
          </cell>
          <cell r="V11" t="str">
            <v>＋</v>
          </cell>
          <cell r="W11">
            <v>7350</v>
          </cell>
          <cell r="X11">
            <v>70</v>
          </cell>
          <cell r="AG11" t="str">
            <v>＋</v>
          </cell>
          <cell r="AH11">
            <v>19900</v>
          </cell>
          <cell r="AJ11" t="str">
            <v>＋</v>
          </cell>
          <cell r="AK11">
            <v>130</v>
          </cell>
          <cell r="AL11" t="str">
            <v>＋</v>
          </cell>
          <cell r="AM11" t="str">
            <v>Ａ地域</v>
          </cell>
          <cell r="AN11">
            <v>4100</v>
          </cell>
          <cell r="AO11">
            <v>4500</v>
          </cell>
          <cell r="AP11" t="str">
            <v>＋</v>
          </cell>
          <cell r="AQ11" t="str">
            <v>ａ地域</v>
          </cell>
          <cell r="AR11">
            <v>10500</v>
          </cell>
          <cell r="AS11">
            <v>11700</v>
          </cell>
          <cell r="AT11" t="str">
            <v>＋</v>
          </cell>
          <cell r="AU11">
            <v>14690</v>
          </cell>
          <cell r="AV11" t="str">
            <v>＋</v>
          </cell>
          <cell r="AW11">
            <v>140</v>
          </cell>
          <cell r="AZ11" t="str">
            <v>－</v>
          </cell>
          <cell r="BA11" t="str">
            <v>(⑥＋⑦
　＋⑨＋⑪)</v>
          </cell>
          <cell r="BC11" t="str">
            <v>(⑥～⑯)</v>
          </cell>
          <cell r="BG11">
            <v>37</v>
          </cell>
          <cell r="BH11">
            <v>38</v>
          </cell>
          <cell r="BI11">
            <v>2</v>
          </cell>
        </row>
        <row r="12">
          <cell r="A12" t="str">
            <v>30３歳児</v>
          </cell>
          <cell r="E12" t="str">
            <v>３歳児</v>
          </cell>
          <cell r="G12">
            <v>80180</v>
          </cell>
          <cell r="H12">
            <v>134890</v>
          </cell>
          <cell r="I12">
            <v>63630</v>
          </cell>
          <cell r="J12">
            <v>118340</v>
          </cell>
          <cell r="K12" t="str">
            <v>＋</v>
          </cell>
          <cell r="L12">
            <v>720</v>
          </cell>
          <cell r="M12">
            <v>1230</v>
          </cell>
          <cell r="N12" t="str">
            <v>×加算率</v>
          </cell>
          <cell r="O12">
            <v>560</v>
          </cell>
          <cell r="P12">
            <v>1070</v>
          </cell>
          <cell r="Q12" t="str">
            <v>×加算率</v>
          </cell>
          <cell r="V12" t="str">
            <v>＋</v>
          </cell>
          <cell r="W12">
            <v>7350</v>
          </cell>
          <cell r="X12">
            <v>70</v>
          </cell>
          <cell r="AI12">
            <v>18240</v>
          </cell>
          <cell r="AM12" t="str">
            <v>Ｂ地域</v>
          </cell>
          <cell r="AN12">
            <v>3900</v>
          </cell>
          <cell r="AO12">
            <v>4300</v>
          </cell>
          <cell r="AQ12" t="str">
            <v>ｂ地域</v>
          </cell>
          <cell r="AR12">
            <v>5800</v>
          </cell>
          <cell r="AS12">
            <v>6400</v>
          </cell>
          <cell r="BG12">
            <v>37</v>
          </cell>
          <cell r="BH12">
            <v>38</v>
          </cell>
        </row>
        <row r="13">
          <cell r="A13" t="str">
            <v>30１，２歳児</v>
          </cell>
          <cell r="D13" t="str">
            <v>3号</v>
          </cell>
          <cell r="E13" t="str">
            <v>１、２歳児</v>
          </cell>
          <cell r="G13">
            <v>134890</v>
          </cell>
          <cell r="H13">
            <v>208390</v>
          </cell>
          <cell r="I13">
            <v>118340</v>
          </cell>
          <cell r="J13">
            <v>191840</v>
          </cell>
          <cell r="K13" t="str">
            <v>＋</v>
          </cell>
          <cell r="L13">
            <v>1230</v>
          </cell>
          <cell r="M13">
            <v>1970</v>
          </cell>
          <cell r="N13" t="str">
            <v>×加算率</v>
          </cell>
          <cell r="O13">
            <v>1070</v>
          </cell>
          <cell r="P13">
            <v>1810</v>
          </cell>
          <cell r="Q13" t="str">
            <v>×加算率</v>
          </cell>
          <cell r="AG13" t="str">
            <v>＋</v>
          </cell>
          <cell r="AH13">
            <v>18240</v>
          </cell>
          <cell r="AK13">
            <v>0</v>
          </cell>
          <cell r="AM13" t="str">
            <v>Ｃ地域</v>
          </cell>
          <cell r="AN13">
            <v>3800</v>
          </cell>
          <cell r="AO13">
            <v>4200</v>
          </cell>
          <cell r="AQ13" t="str">
            <v>ｃ地域</v>
          </cell>
          <cell r="AR13">
            <v>5000</v>
          </cell>
          <cell r="AS13">
            <v>5600</v>
          </cell>
          <cell r="BA13">
            <v>7.0000000000000007E-2</v>
          </cell>
          <cell r="BC13">
            <v>0.87</v>
          </cell>
          <cell r="BG13">
            <v>37</v>
          </cell>
          <cell r="BH13">
            <v>38</v>
          </cell>
        </row>
        <row r="14">
          <cell r="A14" t="str">
            <v>30乳児</v>
          </cell>
          <cell r="E14" t="str">
            <v>乳児</v>
          </cell>
          <cell r="G14">
            <v>208390</v>
          </cell>
          <cell r="I14">
            <v>191840</v>
          </cell>
          <cell r="K14" t="str">
            <v>＋</v>
          </cell>
          <cell r="L14">
            <v>1970</v>
          </cell>
          <cell r="N14" t="str">
            <v>×加算率</v>
          </cell>
          <cell r="O14">
            <v>1810</v>
          </cell>
          <cell r="Q14" t="str">
            <v>×加算率</v>
          </cell>
          <cell r="AM14" t="str">
            <v>Ｄ地域</v>
          </cell>
          <cell r="AN14">
            <v>3600</v>
          </cell>
          <cell r="AO14">
            <v>4000</v>
          </cell>
          <cell r="AQ14" t="str">
            <v>ｄ地域</v>
          </cell>
          <cell r="AR14">
            <v>4500</v>
          </cell>
          <cell r="AS14">
            <v>5000</v>
          </cell>
          <cell r="BG14">
            <v>37</v>
          </cell>
          <cell r="BH14">
            <v>38</v>
          </cell>
        </row>
        <row r="15">
          <cell r="A15" t="str">
            <v>40４歳以上児</v>
          </cell>
          <cell r="C15" t="str">
            <v>　31人
　　から
　40人
　　まで</v>
          </cell>
          <cell r="D15" t="str">
            <v>2号</v>
          </cell>
          <cell r="E15" t="str">
            <v>４歳以上児</v>
          </cell>
          <cell r="G15">
            <v>60780</v>
          </cell>
          <cell r="H15">
            <v>68130</v>
          </cell>
          <cell r="I15">
            <v>48370</v>
          </cell>
          <cell r="J15">
            <v>55720</v>
          </cell>
          <cell r="K15" t="str">
            <v>＋</v>
          </cell>
          <cell r="L15">
            <v>530</v>
          </cell>
          <cell r="M15">
            <v>600</v>
          </cell>
          <cell r="N15" t="str">
            <v>×加算率</v>
          </cell>
          <cell r="O15">
            <v>410</v>
          </cell>
          <cell r="P15">
            <v>480</v>
          </cell>
          <cell r="Q15" t="str">
            <v>×加算率</v>
          </cell>
          <cell r="R15" t="str">
            <v>＋</v>
          </cell>
          <cell r="S15">
            <v>12830</v>
          </cell>
          <cell r="T15" t="str">
            <v>＋</v>
          </cell>
          <cell r="U15">
            <v>120</v>
          </cell>
          <cell r="V15" t="str">
            <v>＋</v>
          </cell>
          <cell r="W15">
            <v>7350</v>
          </cell>
          <cell r="X15">
            <v>70</v>
          </cell>
          <cell r="AG15" t="str">
            <v>＋</v>
          </cell>
          <cell r="AH15">
            <v>16580</v>
          </cell>
          <cell r="AJ15" t="str">
            <v>＋</v>
          </cell>
          <cell r="AK15">
            <v>90</v>
          </cell>
          <cell r="AL15" t="str">
            <v>＋</v>
          </cell>
          <cell r="AM15" t="str">
            <v>Ａ地域</v>
          </cell>
          <cell r="AN15">
            <v>3600</v>
          </cell>
          <cell r="AO15">
            <v>4000</v>
          </cell>
          <cell r="AP15" t="str">
            <v>＋</v>
          </cell>
          <cell r="AQ15" t="str">
            <v>ａ地域</v>
          </cell>
          <cell r="AR15">
            <v>9300</v>
          </cell>
          <cell r="AS15">
            <v>10400</v>
          </cell>
          <cell r="AT15" t="str">
            <v>＋</v>
          </cell>
          <cell r="AU15">
            <v>11020</v>
          </cell>
          <cell r="AV15" t="str">
            <v>＋</v>
          </cell>
          <cell r="AW15">
            <v>110</v>
          </cell>
          <cell r="AZ15" t="str">
            <v>－</v>
          </cell>
          <cell r="BA15" t="str">
            <v>(⑥＋⑦
　＋⑨＋⑪)</v>
          </cell>
          <cell r="BC15" t="str">
            <v>(⑥～⑯)</v>
          </cell>
          <cell r="BG15">
            <v>39</v>
          </cell>
          <cell r="BH15">
            <v>40</v>
          </cell>
          <cell r="BI15">
            <v>3</v>
          </cell>
        </row>
        <row r="16">
          <cell r="A16" t="str">
            <v>40３歳児</v>
          </cell>
          <cell r="E16" t="str">
            <v>３歳児</v>
          </cell>
          <cell r="G16">
            <v>68130</v>
          </cell>
          <cell r="H16">
            <v>122840</v>
          </cell>
          <cell r="I16">
            <v>55720</v>
          </cell>
          <cell r="J16">
            <v>110430</v>
          </cell>
          <cell r="K16" t="str">
            <v>＋</v>
          </cell>
          <cell r="L16">
            <v>600</v>
          </cell>
          <cell r="M16">
            <v>1110</v>
          </cell>
          <cell r="N16" t="str">
            <v>×加算率</v>
          </cell>
          <cell r="O16">
            <v>480</v>
          </cell>
          <cell r="P16">
            <v>990</v>
          </cell>
          <cell r="Q16" t="str">
            <v>×加算率</v>
          </cell>
          <cell r="V16" t="str">
            <v>＋</v>
          </cell>
          <cell r="W16">
            <v>7350</v>
          </cell>
          <cell r="X16">
            <v>70</v>
          </cell>
          <cell r="AI16">
            <v>14920</v>
          </cell>
          <cell r="AM16" t="str">
            <v>Ｂ地域</v>
          </cell>
          <cell r="AN16">
            <v>3400</v>
          </cell>
          <cell r="AO16">
            <v>3700</v>
          </cell>
          <cell r="AQ16" t="str">
            <v>ｂ地域</v>
          </cell>
          <cell r="AR16">
            <v>5100</v>
          </cell>
          <cell r="AS16">
            <v>5700</v>
          </cell>
          <cell r="BG16">
            <v>39</v>
          </cell>
          <cell r="BH16">
            <v>40</v>
          </cell>
        </row>
        <row r="17">
          <cell r="A17" t="str">
            <v>40１，２歳児</v>
          </cell>
          <cell r="D17" t="str">
            <v>3号</v>
          </cell>
          <cell r="E17" t="str">
            <v>１、２歳児</v>
          </cell>
          <cell r="G17">
            <v>122840</v>
          </cell>
          <cell r="H17">
            <v>196340</v>
          </cell>
          <cell r="I17">
            <v>110430</v>
          </cell>
          <cell r="J17">
            <v>183930</v>
          </cell>
          <cell r="K17" t="str">
            <v>＋</v>
          </cell>
          <cell r="L17">
            <v>1110</v>
          </cell>
          <cell r="M17">
            <v>1850</v>
          </cell>
          <cell r="N17" t="str">
            <v>×加算率</v>
          </cell>
          <cell r="O17">
            <v>990</v>
          </cell>
          <cell r="P17">
            <v>1730</v>
          </cell>
          <cell r="Q17" t="str">
            <v>×加算率</v>
          </cell>
          <cell r="AG17" t="str">
            <v>＋</v>
          </cell>
          <cell r="AH17">
            <v>14920</v>
          </cell>
          <cell r="AK17">
            <v>0</v>
          </cell>
          <cell r="AM17" t="str">
            <v>Ｃ地域</v>
          </cell>
          <cell r="AN17">
            <v>3200</v>
          </cell>
          <cell r="AO17">
            <v>3600</v>
          </cell>
          <cell r="AQ17" t="str">
            <v>ｃ地域</v>
          </cell>
          <cell r="AR17">
            <v>4500</v>
          </cell>
          <cell r="AS17">
            <v>5000</v>
          </cell>
          <cell r="BA17">
            <v>7.0000000000000007E-2</v>
          </cell>
          <cell r="BC17">
            <v>0.97</v>
          </cell>
          <cell r="BG17">
            <v>39</v>
          </cell>
          <cell r="BH17">
            <v>40</v>
          </cell>
        </row>
        <row r="18">
          <cell r="A18" t="str">
            <v>40乳児</v>
          </cell>
          <cell r="E18" t="str">
            <v>乳児</v>
          </cell>
          <cell r="G18">
            <v>196340</v>
          </cell>
          <cell r="I18">
            <v>183930</v>
          </cell>
          <cell r="K18" t="str">
            <v>＋</v>
          </cell>
          <cell r="L18">
            <v>1850</v>
          </cell>
          <cell r="N18" t="str">
            <v>×加算率</v>
          </cell>
          <cell r="O18">
            <v>1730</v>
          </cell>
          <cell r="Q18" t="str">
            <v>×加算率</v>
          </cell>
          <cell r="AM18" t="str">
            <v>Ｄ地域</v>
          </cell>
          <cell r="AN18">
            <v>3100</v>
          </cell>
          <cell r="AO18">
            <v>3400</v>
          </cell>
          <cell r="AQ18" t="str">
            <v>ｄ地域</v>
          </cell>
          <cell r="AR18">
            <v>4000</v>
          </cell>
          <cell r="AS18">
            <v>4400</v>
          </cell>
          <cell r="BG18">
            <v>39</v>
          </cell>
          <cell r="BH18">
            <v>40</v>
          </cell>
        </row>
        <row r="19">
          <cell r="A19" t="str">
            <v>50４歳以上児</v>
          </cell>
          <cell r="C19" t="str">
            <v>　41人
　　から
　50人
　　まで</v>
          </cell>
          <cell r="D19" t="str">
            <v>2号</v>
          </cell>
          <cell r="E19" t="str">
            <v>４歳以上児</v>
          </cell>
          <cell r="G19">
            <v>58850</v>
          </cell>
          <cell r="H19">
            <v>66200</v>
          </cell>
          <cell r="I19">
            <v>48920</v>
          </cell>
          <cell r="J19">
            <v>56270</v>
          </cell>
          <cell r="K19" t="str">
            <v>＋</v>
          </cell>
          <cell r="L19">
            <v>510</v>
          </cell>
          <cell r="M19">
            <v>580</v>
          </cell>
          <cell r="N19" t="str">
            <v>×加算率</v>
          </cell>
          <cell r="O19">
            <v>420</v>
          </cell>
          <cell r="P19">
            <v>490</v>
          </cell>
          <cell r="Q19" t="str">
            <v>×加算率</v>
          </cell>
          <cell r="R19" t="str">
            <v>＋</v>
          </cell>
          <cell r="S19">
            <v>10270</v>
          </cell>
          <cell r="T19" t="str">
            <v>＋</v>
          </cell>
          <cell r="U19">
            <v>100</v>
          </cell>
          <cell r="V19" t="str">
            <v>＋</v>
          </cell>
          <cell r="W19">
            <v>7350</v>
          </cell>
          <cell r="X19">
            <v>70</v>
          </cell>
          <cell r="AA19" t="str">
            <v>休日保育の年間延べ利用子ども数</v>
          </cell>
          <cell r="AC19" t="str">
            <v>休日保育の年間延べ利用子ども数</v>
          </cell>
          <cell r="AG19" t="str">
            <v>＋</v>
          </cell>
          <cell r="AH19">
            <v>14590</v>
          </cell>
          <cell r="AJ19" t="str">
            <v>＋</v>
          </cell>
          <cell r="AK19">
            <v>70</v>
          </cell>
          <cell r="AL19" t="str">
            <v>＋</v>
          </cell>
          <cell r="AM19" t="str">
            <v>Ａ地域</v>
          </cell>
          <cell r="AN19">
            <v>3300</v>
          </cell>
          <cell r="AO19">
            <v>3600</v>
          </cell>
          <cell r="AP19" t="str">
            <v>＋</v>
          </cell>
          <cell r="AQ19" t="str">
            <v>ａ地域</v>
          </cell>
          <cell r="AR19">
            <v>8300</v>
          </cell>
          <cell r="AS19">
            <v>9300</v>
          </cell>
          <cell r="AT19" t="str">
            <v>＋</v>
          </cell>
          <cell r="AU19">
            <v>8810</v>
          </cell>
          <cell r="AV19" t="str">
            <v>＋</v>
          </cell>
          <cell r="AW19">
            <v>80</v>
          </cell>
          <cell r="AZ19" t="str">
            <v>－</v>
          </cell>
          <cell r="BA19" t="str">
            <v>(⑥＋⑦
　＋⑨＋⑪)</v>
          </cell>
          <cell r="BC19" t="str">
            <v>(⑥～⑯)</v>
          </cell>
          <cell r="BG19">
            <v>41</v>
          </cell>
          <cell r="BH19">
            <v>42</v>
          </cell>
          <cell r="BI19">
            <v>4</v>
          </cell>
        </row>
        <row r="20">
          <cell r="A20" t="str">
            <v>50３歳児</v>
          </cell>
          <cell r="E20" t="str">
            <v>３歳児</v>
          </cell>
          <cell r="G20">
            <v>66200</v>
          </cell>
          <cell r="H20">
            <v>120910</v>
          </cell>
          <cell r="I20">
            <v>56270</v>
          </cell>
          <cell r="J20">
            <v>110980</v>
          </cell>
          <cell r="K20" t="str">
            <v>＋</v>
          </cell>
          <cell r="L20">
            <v>580</v>
          </cell>
          <cell r="M20">
            <v>1090</v>
          </cell>
          <cell r="N20" t="str">
            <v>×加算率</v>
          </cell>
          <cell r="O20">
            <v>490</v>
          </cell>
          <cell r="P20">
            <v>1000</v>
          </cell>
          <cell r="Q20" t="str">
            <v>×加算率</v>
          </cell>
          <cell r="V20" t="str">
            <v>＋</v>
          </cell>
          <cell r="W20">
            <v>7350</v>
          </cell>
          <cell r="X20">
            <v>70</v>
          </cell>
          <cell r="AI20">
            <v>12930</v>
          </cell>
          <cell r="AM20" t="str">
            <v>Ｂ地域</v>
          </cell>
          <cell r="AN20">
            <v>3100</v>
          </cell>
          <cell r="AO20">
            <v>3400</v>
          </cell>
          <cell r="AQ20" t="str">
            <v>ｂ地域</v>
          </cell>
          <cell r="AR20">
            <v>4600</v>
          </cell>
          <cell r="AS20">
            <v>5100</v>
          </cell>
          <cell r="BG20">
            <v>41</v>
          </cell>
          <cell r="BH20">
            <v>42</v>
          </cell>
        </row>
        <row r="21">
          <cell r="A21" t="str">
            <v>50１，２歳児</v>
          </cell>
          <cell r="D21" t="str">
            <v>3号</v>
          </cell>
          <cell r="E21" t="str">
            <v>１、２歳児</v>
          </cell>
          <cell r="G21">
            <v>120910</v>
          </cell>
          <cell r="H21">
            <v>194410</v>
          </cell>
          <cell r="I21">
            <v>110980</v>
          </cell>
          <cell r="J21">
            <v>184480</v>
          </cell>
          <cell r="K21" t="str">
            <v>＋</v>
          </cell>
          <cell r="L21">
            <v>1090</v>
          </cell>
          <cell r="M21">
            <v>1830</v>
          </cell>
          <cell r="N21" t="str">
            <v>×加算率</v>
          </cell>
          <cell r="O21">
            <v>1000</v>
          </cell>
          <cell r="P21">
            <v>1740</v>
          </cell>
          <cell r="Q21" t="str">
            <v>×加算率</v>
          </cell>
          <cell r="AG21" t="str">
            <v>＋</v>
          </cell>
          <cell r="AH21">
            <v>12930</v>
          </cell>
          <cell r="AK21">
            <v>0</v>
          </cell>
          <cell r="AM21" t="str">
            <v>Ｃ地域</v>
          </cell>
          <cell r="AN21">
            <v>2900</v>
          </cell>
          <cell r="AO21">
            <v>3200</v>
          </cell>
          <cell r="AQ21" t="str">
            <v>ｃ地域</v>
          </cell>
          <cell r="AR21">
            <v>4000</v>
          </cell>
          <cell r="AS21">
            <v>4400</v>
          </cell>
          <cell r="BA21">
            <v>7.0000000000000007E-2</v>
          </cell>
          <cell r="BC21">
            <v>0.92</v>
          </cell>
          <cell r="BG21">
            <v>41</v>
          </cell>
          <cell r="BH21">
            <v>42</v>
          </cell>
        </row>
        <row r="22">
          <cell r="A22" t="str">
            <v>50乳児</v>
          </cell>
          <cell r="E22" t="str">
            <v>乳児</v>
          </cell>
          <cell r="G22">
            <v>194410</v>
          </cell>
          <cell r="I22">
            <v>184480</v>
          </cell>
          <cell r="K22" t="str">
            <v>＋</v>
          </cell>
          <cell r="L22">
            <v>1830</v>
          </cell>
          <cell r="N22" t="str">
            <v>×加算率</v>
          </cell>
          <cell r="O22">
            <v>1740</v>
          </cell>
          <cell r="Q22" t="str">
            <v>×加算率</v>
          </cell>
          <cell r="AA22" t="str">
            <v>　 　　 ～　210人</v>
          </cell>
          <cell r="AC22" t="str">
            <v>　 　　 ～　210人</v>
          </cell>
          <cell r="AM22" t="str">
            <v>Ｄ地域</v>
          </cell>
          <cell r="AN22">
            <v>2800</v>
          </cell>
          <cell r="AO22">
            <v>3100</v>
          </cell>
          <cell r="AQ22" t="str">
            <v>ｄ地域</v>
          </cell>
          <cell r="AR22">
            <v>3600</v>
          </cell>
          <cell r="AS22">
            <v>4000</v>
          </cell>
          <cell r="BG22">
            <v>41</v>
          </cell>
          <cell r="BH22">
            <v>42</v>
          </cell>
        </row>
        <row r="23">
          <cell r="A23" t="str">
            <v>60４歳以上児</v>
          </cell>
          <cell r="C23" t="str">
            <v>　51人
　　から
　60人
　　まで</v>
          </cell>
          <cell r="D23" t="str">
            <v>2号</v>
          </cell>
          <cell r="E23" t="str">
            <v>４歳以上児</v>
          </cell>
          <cell r="G23">
            <v>52540</v>
          </cell>
          <cell r="H23">
            <v>59890</v>
          </cell>
          <cell r="I23">
            <v>44270</v>
          </cell>
          <cell r="J23">
            <v>51620</v>
          </cell>
          <cell r="K23" t="str">
            <v>＋</v>
          </cell>
          <cell r="L23">
            <v>450</v>
          </cell>
          <cell r="M23">
            <v>520</v>
          </cell>
          <cell r="N23" t="str">
            <v>×加算率</v>
          </cell>
          <cell r="O23">
            <v>370</v>
          </cell>
          <cell r="P23">
            <v>440</v>
          </cell>
          <cell r="Q23" t="str">
            <v>×加算率</v>
          </cell>
          <cell r="R23" t="str">
            <v>＋</v>
          </cell>
          <cell r="S23">
            <v>8550</v>
          </cell>
          <cell r="T23" t="str">
            <v>＋</v>
          </cell>
          <cell r="U23">
            <v>80</v>
          </cell>
          <cell r="V23" t="str">
            <v>＋</v>
          </cell>
          <cell r="W23">
            <v>7350</v>
          </cell>
          <cell r="X23">
            <v>70</v>
          </cell>
          <cell r="AA23">
            <v>250700</v>
          </cell>
          <cell r="AC23">
            <v>2500</v>
          </cell>
          <cell r="AG23" t="str">
            <v>＋</v>
          </cell>
          <cell r="AH23">
            <v>13270</v>
          </cell>
          <cell r="AJ23" t="str">
            <v>＋</v>
          </cell>
          <cell r="AK23">
            <v>60</v>
          </cell>
          <cell r="AL23" t="str">
            <v>＋</v>
          </cell>
          <cell r="AM23" t="str">
            <v>Ａ地域</v>
          </cell>
          <cell r="AN23">
            <v>2700</v>
          </cell>
          <cell r="AO23">
            <v>3000</v>
          </cell>
          <cell r="AP23" t="str">
            <v>＋</v>
          </cell>
          <cell r="AQ23" t="str">
            <v>ａ地域</v>
          </cell>
          <cell r="AR23">
            <v>7000</v>
          </cell>
          <cell r="AS23">
            <v>7800</v>
          </cell>
          <cell r="AT23" t="str">
            <v>＋</v>
          </cell>
          <cell r="AU23">
            <v>7340</v>
          </cell>
          <cell r="AV23" t="str">
            <v>＋</v>
          </cell>
          <cell r="AW23">
            <v>70</v>
          </cell>
          <cell r="AZ23" t="str">
            <v>－</v>
          </cell>
          <cell r="BA23" t="str">
            <v>(⑥＋⑦
　＋⑨＋⑪)</v>
          </cell>
          <cell r="BC23" t="str">
            <v>(⑥～⑯)</v>
          </cell>
          <cell r="BG23">
            <v>43</v>
          </cell>
          <cell r="BH23">
            <v>44</v>
          </cell>
          <cell r="BI23">
            <v>5</v>
          </cell>
        </row>
        <row r="24">
          <cell r="A24" t="str">
            <v>60３歳児</v>
          </cell>
          <cell r="E24" t="str">
            <v>３歳児</v>
          </cell>
          <cell r="G24">
            <v>59890</v>
          </cell>
          <cell r="H24">
            <v>114600</v>
          </cell>
          <cell r="I24">
            <v>51620</v>
          </cell>
          <cell r="J24">
            <v>106330</v>
          </cell>
          <cell r="K24" t="str">
            <v>＋</v>
          </cell>
          <cell r="L24">
            <v>520</v>
          </cell>
          <cell r="M24">
            <v>1030</v>
          </cell>
          <cell r="N24" t="str">
            <v>×加算率</v>
          </cell>
          <cell r="O24">
            <v>440</v>
          </cell>
          <cell r="P24">
            <v>950</v>
          </cell>
          <cell r="Q24" t="str">
            <v>×加算率</v>
          </cell>
          <cell r="V24" t="str">
            <v>＋</v>
          </cell>
          <cell r="W24">
            <v>7350</v>
          </cell>
          <cell r="X24">
            <v>70</v>
          </cell>
          <cell r="AI24">
            <v>11610</v>
          </cell>
          <cell r="AM24" t="str">
            <v>Ｂ地域</v>
          </cell>
          <cell r="AN24">
            <v>2600</v>
          </cell>
          <cell r="AO24">
            <v>2800</v>
          </cell>
          <cell r="AQ24" t="str">
            <v>ｂ地域</v>
          </cell>
          <cell r="AR24">
            <v>3800</v>
          </cell>
          <cell r="AS24">
            <v>4300</v>
          </cell>
          <cell r="BG24">
            <v>43</v>
          </cell>
          <cell r="BH24">
            <v>44</v>
          </cell>
        </row>
        <row r="25">
          <cell r="A25" t="str">
            <v>60１，２歳児</v>
          </cell>
          <cell r="D25" t="str">
            <v>3号</v>
          </cell>
          <cell r="E25" t="str">
            <v>１、２歳児</v>
          </cell>
          <cell r="G25">
            <v>114600</v>
          </cell>
          <cell r="H25">
            <v>188100</v>
          </cell>
          <cell r="I25">
            <v>106330</v>
          </cell>
          <cell r="J25">
            <v>179830</v>
          </cell>
          <cell r="K25" t="str">
            <v>＋</v>
          </cell>
          <cell r="L25">
            <v>1030</v>
          </cell>
          <cell r="M25">
            <v>1770</v>
          </cell>
          <cell r="N25" t="str">
            <v>×加算率</v>
          </cell>
          <cell r="O25">
            <v>950</v>
          </cell>
          <cell r="P25">
            <v>1690</v>
          </cell>
          <cell r="Q25" t="str">
            <v>×加算率</v>
          </cell>
          <cell r="AA25" t="str">
            <v>　 211人～　279人</v>
          </cell>
          <cell r="AC25" t="str">
            <v>　 211人～　279人</v>
          </cell>
          <cell r="AG25" t="str">
            <v>＋</v>
          </cell>
          <cell r="AH25">
            <v>11610</v>
          </cell>
          <cell r="AK25">
            <v>0</v>
          </cell>
          <cell r="AM25" t="str">
            <v>Ｃ地域</v>
          </cell>
          <cell r="AN25">
            <v>2400</v>
          </cell>
          <cell r="AO25">
            <v>2700</v>
          </cell>
          <cell r="AQ25" t="str">
            <v>ｃ地域</v>
          </cell>
          <cell r="AR25">
            <v>3300</v>
          </cell>
          <cell r="AS25">
            <v>3700</v>
          </cell>
          <cell r="BA25">
            <v>7.0000000000000007E-2</v>
          </cell>
          <cell r="BC25">
            <v>0.9</v>
          </cell>
          <cell r="BG25">
            <v>43</v>
          </cell>
          <cell r="BH25">
            <v>44</v>
          </cell>
        </row>
        <row r="26">
          <cell r="A26" t="str">
            <v>60乳児</v>
          </cell>
          <cell r="E26" t="str">
            <v>乳児</v>
          </cell>
          <cell r="G26">
            <v>188100</v>
          </cell>
          <cell r="I26">
            <v>179830</v>
          </cell>
          <cell r="K26" t="str">
            <v>＋</v>
          </cell>
          <cell r="L26">
            <v>1770</v>
          </cell>
          <cell r="N26" t="str">
            <v>×加算率</v>
          </cell>
          <cell r="O26">
            <v>1690</v>
          </cell>
          <cell r="Q26" t="str">
            <v>×加算率</v>
          </cell>
          <cell r="AA26">
            <v>268700</v>
          </cell>
          <cell r="AC26">
            <v>2680</v>
          </cell>
          <cell r="AM26" t="str">
            <v>Ｄ地域</v>
          </cell>
          <cell r="AN26">
            <v>2300</v>
          </cell>
          <cell r="AO26">
            <v>2600</v>
          </cell>
          <cell r="AQ26" t="str">
            <v>ｄ地域</v>
          </cell>
          <cell r="AR26">
            <v>3000</v>
          </cell>
          <cell r="AS26">
            <v>3300</v>
          </cell>
          <cell r="BG26">
            <v>43</v>
          </cell>
          <cell r="BH26">
            <v>44</v>
          </cell>
        </row>
        <row r="27">
          <cell r="A27" t="str">
            <v>70４歳以上児</v>
          </cell>
          <cell r="C27" t="str">
            <v>　61人
　　から
　70人
　　まで</v>
          </cell>
          <cell r="D27" t="str">
            <v>2号</v>
          </cell>
          <cell r="E27" t="str">
            <v>４歳以上児</v>
          </cell>
          <cell r="G27">
            <v>48120</v>
          </cell>
          <cell r="H27">
            <v>55470</v>
          </cell>
          <cell r="I27">
            <v>41030</v>
          </cell>
          <cell r="J27">
            <v>48380</v>
          </cell>
          <cell r="K27" t="str">
            <v>＋</v>
          </cell>
          <cell r="L27">
            <v>410</v>
          </cell>
          <cell r="M27">
            <v>480</v>
          </cell>
          <cell r="N27" t="str">
            <v>×加算率</v>
          </cell>
          <cell r="O27">
            <v>340</v>
          </cell>
          <cell r="P27">
            <v>410</v>
          </cell>
          <cell r="Q27" t="str">
            <v>×加算率</v>
          </cell>
          <cell r="R27" t="str">
            <v>＋</v>
          </cell>
          <cell r="S27">
            <v>7330</v>
          </cell>
          <cell r="T27" t="str">
            <v>＋</v>
          </cell>
          <cell r="U27">
            <v>70</v>
          </cell>
          <cell r="V27" t="str">
            <v>＋</v>
          </cell>
          <cell r="W27">
            <v>7350</v>
          </cell>
          <cell r="X27">
            <v>70</v>
          </cell>
          <cell r="AG27" t="str">
            <v>＋</v>
          </cell>
          <cell r="AH27">
            <v>12320</v>
          </cell>
          <cell r="AJ27" t="str">
            <v>＋</v>
          </cell>
          <cell r="AK27">
            <v>50</v>
          </cell>
          <cell r="AL27" t="str">
            <v>＋</v>
          </cell>
          <cell r="AM27" t="str">
            <v>Ａ地域</v>
          </cell>
          <cell r="AN27">
            <v>2300</v>
          </cell>
          <cell r="AO27">
            <v>2600</v>
          </cell>
          <cell r="AP27" t="str">
            <v>＋</v>
          </cell>
          <cell r="AQ27" t="str">
            <v>ａ地域</v>
          </cell>
          <cell r="AR27">
            <v>6000</v>
          </cell>
          <cell r="AS27">
            <v>6700</v>
          </cell>
          <cell r="AT27" t="str">
            <v>＋</v>
          </cell>
          <cell r="AU27">
            <v>6290</v>
          </cell>
          <cell r="AV27" t="str">
            <v>＋</v>
          </cell>
          <cell r="AW27">
            <v>60</v>
          </cell>
          <cell r="AZ27" t="str">
            <v>－</v>
          </cell>
          <cell r="BA27" t="str">
            <v>(⑥＋⑦
　＋⑨＋⑪)</v>
          </cell>
          <cell r="BC27" t="str">
            <v>(⑥～⑯)</v>
          </cell>
          <cell r="BG27">
            <v>45</v>
          </cell>
          <cell r="BH27">
            <v>46</v>
          </cell>
          <cell r="BI27">
            <v>6</v>
          </cell>
        </row>
        <row r="28">
          <cell r="A28" t="str">
            <v>70３歳児</v>
          </cell>
          <cell r="E28" t="str">
            <v>３歳児</v>
          </cell>
          <cell r="G28">
            <v>55470</v>
          </cell>
          <cell r="H28">
            <v>110180</v>
          </cell>
          <cell r="I28">
            <v>48380</v>
          </cell>
          <cell r="J28">
            <v>103090</v>
          </cell>
          <cell r="K28" t="str">
            <v>＋</v>
          </cell>
          <cell r="L28">
            <v>480</v>
          </cell>
          <cell r="M28">
            <v>990</v>
          </cell>
          <cell r="N28" t="str">
            <v>×加算率</v>
          </cell>
          <cell r="O28">
            <v>410</v>
          </cell>
          <cell r="P28">
            <v>920</v>
          </cell>
          <cell r="Q28" t="str">
            <v>×加算率</v>
          </cell>
          <cell r="V28" t="str">
            <v>＋</v>
          </cell>
          <cell r="W28">
            <v>7350</v>
          </cell>
          <cell r="X28">
            <v>70</v>
          </cell>
          <cell r="AA28" t="str">
            <v>　 280人～　349人</v>
          </cell>
          <cell r="AC28" t="str">
            <v>　 280人～　349人</v>
          </cell>
          <cell r="AI28">
            <v>10660</v>
          </cell>
          <cell r="AM28" t="str">
            <v>Ｂ地域</v>
          </cell>
          <cell r="AN28">
            <v>2200</v>
          </cell>
          <cell r="AO28">
            <v>2400</v>
          </cell>
          <cell r="AQ28" t="str">
            <v>ｂ地域</v>
          </cell>
          <cell r="AR28">
            <v>3300</v>
          </cell>
          <cell r="AS28">
            <v>3600</v>
          </cell>
          <cell r="BG28">
            <v>45</v>
          </cell>
          <cell r="BH28">
            <v>46</v>
          </cell>
        </row>
        <row r="29">
          <cell r="A29" t="str">
            <v>70１，２歳児</v>
          </cell>
          <cell r="D29" t="str">
            <v>3号</v>
          </cell>
          <cell r="E29" t="str">
            <v>１、２歳児</v>
          </cell>
          <cell r="G29">
            <v>110180</v>
          </cell>
          <cell r="H29">
            <v>183680</v>
          </cell>
          <cell r="I29">
            <v>103090</v>
          </cell>
          <cell r="J29">
            <v>176590</v>
          </cell>
          <cell r="K29" t="str">
            <v>＋</v>
          </cell>
          <cell r="L29">
            <v>990</v>
          </cell>
          <cell r="M29">
            <v>1730</v>
          </cell>
          <cell r="N29" t="str">
            <v>×加算率</v>
          </cell>
          <cell r="O29">
            <v>920</v>
          </cell>
          <cell r="P29">
            <v>1660</v>
          </cell>
          <cell r="Q29" t="str">
            <v>×加算率</v>
          </cell>
          <cell r="AA29">
            <v>304900</v>
          </cell>
          <cell r="AC29">
            <v>3040</v>
          </cell>
          <cell r="AG29" t="str">
            <v>＋</v>
          </cell>
          <cell r="AH29">
            <v>10660</v>
          </cell>
          <cell r="AK29">
            <v>0</v>
          </cell>
          <cell r="AM29" t="str">
            <v>Ｃ地域</v>
          </cell>
          <cell r="AN29">
            <v>2100</v>
          </cell>
          <cell r="AO29">
            <v>2300</v>
          </cell>
          <cell r="AQ29" t="str">
            <v>ｃ地域</v>
          </cell>
          <cell r="AR29">
            <v>2900</v>
          </cell>
          <cell r="AS29">
            <v>3200</v>
          </cell>
          <cell r="BA29">
            <v>7.0000000000000007E-2</v>
          </cell>
          <cell r="BC29">
            <v>0.92</v>
          </cell>
          <cell r="BG29">
            <v>45</v>
          </cell>
          <cell r="BH29">
            <v>46</v>
          </cell>
        </row>
        <row r="30">
          <cell r="A30" t="str">
            <v>70乳児</v>
          </cell>
          <cell r="E30" t="str">
            <v>乳児</v>
          </cell>
          <cell r="G30">
            <v>183680</v>
          </cell>
          <cell r="I30">
            <v>176590</v>
          </cell>
          <cell r="K30" t="str">
            <v>＋</v>
          </cell>
          <cell r="L30">
            <v>1730</v>
          </cell>
          <cell r="N30" t="str">
            <v>×加算率</v>
          </cell>
          <cell r="O30">
            <v>1660</v>
          </cell>
          <cell r="Q30" t="str">
            <v>×加算率</v>
          </cell>
          <cell r="AM30" t="str">
            <v>Ｄ地域</v>
          </cell>
          <cell r="AN30">
            <v>2000</v>
          </cell>
          <cell r="AO30">
            <v>2200</v>
          </cell>
          <cell r="AQ30" t="str">
            <v>ｄ地域</v>
          </cell>
          <cell r="AR30">
            <v>2500</v>
          </cell>
          <cell r="AS30">
            <v>2800</v>
          </cell>
          <cell r="BG30">
            <v>45</v>
          </cell>
          <cell r="BH30">
            <v>46</v>
          </cell>
        </row>
        <row r="31">
          <cell r="A31" t="str">
            <v>80４歳以上児</v>
          </cell>
          <cell r="C31" t="str">
            <v>　71人
　　から
　80人
　　まで</v>
          </cell>
          <cell r="D31" t="str">
            <v>2号</v>
          </cell>
          <cell r="E31" t="str">
            <v>４歳以上児</v>
          </cell>
          <cell r="G31">
            <v>44860</v>
          </cell>
          <cell r="H31">
            <v>52210</v>
          </cell>
          <cell r="I31">
            <v>38650</v>
          </cell>
          <cell r="J31">
            <v>46000</v>
          </cell>
          <cell r="K31" t="str">
            <v>＋</v>
          </cell>
          <cell r="L31">
            <v>380</v>
          </cell>
          <cell r="M31">
            <v>450</v>
          </cell>
          <cell r="N31" t="str">
            <v>×加算率</v>
          </cell>
          <cell r="O31">
            <v>310</v>
          </cell>
          <cell r="P31">
            <v>380</v>
          </cell>
          <cell r="Q31" t="str">
            <v>×加算率</v>
          </cell>
          <cell r="R31" t="str">
            <v>＋</v>
          </cell>
          <cell r="S31">
            <v>6410</v>
          </cell>
          <cell r="T31" t="str">
            <v>＋</v>
          </cell>
          <cell r="U31">
            <v>60</v>
          </cell>
          <cell r="V31" t="str">
            <v>＋</v>
          </cell>
          <cell r="W31">
            <v>7350</v>
          </cell>
          <cell r="X31">
            <v>70</v>
          </cell>
          <cell r="AA31" t="str">
            <v xml:space="preserve"> 　350人～　419人</v>
          </cell>
          <cell r="AC31" t="str">
            <v xml:space="preserve"> 　350人～　419人</v>
          </cell>
          <cell r="AG31" t="str">
            <v>＋</v>
          </cell>
          <cell r="AH31">
            <v>11610</v>
          </cell>
          <cell r="AJ31" t="str">
            <v>＋</v>
          </cell>
          <cell r="AK31">
            <v>40</v>
          </cell>
          <cell r="AL31" t="str">
            <v>＋</v>
          </cell>
          <cell r="AM31" t="str">
            <v>Ａ地域</v>
          </cell>
          <cell r="AN31">
            <v>2600</v>
          </cell>
          <cell r="AO31">
            <v>2900</v>
          </cell>
          <cell r="AP31" t="str">
            <v>＋</v>
          </cell>
          <cell r="AQ31" t="str">
            <v>ａ地域</v>
          </cell>
          <cell r="AR31">
            <v>6700</v>
          </cell>
          <cell r="AS31">
            <v>7500</v>
          </cell>
          <cell r="AT31" t="str">
            <v>＋</v>
          </cell>
          <cell r="AU31">
            <v>5510</v>
          </cell>
          <cell r="AV31" t="str">
            <v>＋</v>
          </cell>
          <cell r="AW31">
            <v>50</v>
          </cell>
          <cell r="AZ31" t="str">
            <v>－</v>
          </cell>
          <cell r="BA31" t="str">
            <v>(⑥＋⑦
　＋⑨＋⑪)</v>
          </cell>
          <cell r="BC31" t="str">
            <v>(⑥～⑯)</v>
          </cell>
          <cell r="BG31">
            <v>47</v>
          </cell>
          <cell r="BH31">
            <v>48</v>
          </cell>
          <cell r="BI31">
            <v>7</v>
          </cell>
        </row>
        <row r="32">
          <cell r="A32" t="str">
            <v>80３歳児</v>
          </cell>
          <cell r="E32" t="str">
            <v>３歳児</v>
          </cell>
          <cell r="G32">
            <v>52210</v>
          </cell>
          <cell r="H32">
            <v>106920</v>
          </cell>
          <cell r="I32">
            <v>46000</v>
          </cell>
          <cell r="J32">
            <v>100710</v>
          </cell>
          <cell r="K32" t="str">
            <v>＋</v>
          </cell>
          <cell r="L32">
            <v>450</v>
          </cell>
          <cell r="M32">
            <v>960</v>
          </cell>
          <cell r="N32" t="str">
            <v>×加算率</v>
          </cell>
          <cell r="O32">
            <v>380</v>
          </cell>
          <cell r="P32">
            <v>890</v>
          </cell>
          <cell r="Q32" t="str">
            <v>×加算率</v>
          </cell>
          <cell r="V32" t="str">
            <v>＋</v>
          </cell>
          <cell r="W32">
            <v>7350</v>
          </cell>
          <cell r="X32">
            <v>70</v>
          </cell>
          <cell r="AA32">
            <v>341100</v>
          </cell>
          <cell r="AC32">
            <v>3410</v>
          </cell>
          <cell r="AI32">
            <v>9950</v>
          </cell>
          <cell r="AM32" t="str">
            <v>Ｂ地域</v>
          </cell>
          <cell r="AN32">
            <v>2500</v>
          </cell>
          <cell r="AO32">
            <v>2800</v>
          </cell>
          <cell r="AQ32" t="str">
            <v>ｂ地域</v>
          </cell>
          <cell r="AR32">
            <v>3700</v>
          </cell>
          <cell r="AS32">
            <v>4100</v>
          </cell>
          <cell r="BG32">
            <v>47</v>
          </cell>
          <cell r="BH32">
            <v>48</v>
          </cell>
        </row>
        <row r="33">
          <cell r="A33" t="str">
            <v>80１，２歳児</v>
          </cell>
          <cell r="D33" t="str">
            <v>3号</v>
          </cell>
          <cell r="E33" t="str">
            <v>１、２歳児</v>
          </cell>
          <cell r="G33">
            <v>106920</v>
          </cell>
          <cell r="H33">
            <v>180420</v>
          </cell>
          <cell r="I33">
            <v>100710</v>
          </cell>
          <cell r="J33">
            <v>174210</v>
          </cell>
          <cell r="K33" t="str">
            <v>＋</v>
          </cell>
          <cell r="L33">
            <v>960</v>
          </cell>
          <cell r="M33">
            <v>1700</v>
          </cell>
          <cell r="N33" t="str">
            <v>×加算率</v>
          </cell>
          <cell r="O33">
            <v>890</v>
          </cell>
          <cell r="P33">
            <v>1630</v>
          </cell>
          <cell r="Q33" t="str">
            <v>×加算率</v>
          </cell>
          <cell r="AG33" t="str">
            <v>＋</v>
          </cell>
          <cell r="AH33">
            <v>9950</v>
          </cell>
          <cell r="AK33">
            <v>0</v>
          </cell>
          <cell r="AM33" t="str">
            <v>Ｃ地域</v>
          </cell>
          <cell r="AN33">
            <v>2400</v>
          </cell>
          <cell r="AO33">
            <v>2600</v>
          </cell>
          <cell r="AQ33" t="str">
            <v>ｃ地域</v>
          </cell>
          <cell r="AR33">
            <v>3200</v>
          </cell>
          <cell r="AS33">
            <v>3600</v>
          </cell>
          <cell r="BA33">
            <v>7.0000000000000007E-2</v>
          </cell>
          <cell r="BC33">
            <v>0.89</v>
          </cell>
          <cell r="BG33">
            <v>47</v>
          </cell>
          <cell r="BH33">
            <v>48</v>
          </cell>
        </row>
        <row r="34">
          <cell r="A34" t="str">
            <v>80乳児</v>
          </cell>
          <cell r="E34" t="str">
            <v>乳児</v>
          </cell>
          <cell r="G34">
            <v>180420</v>
          </cell>
          <cell r="I34">
            <v>174210</v>
          </cell>
          <cell r="K34" t="str">
            <v>＋</v>
          </cell>
          <cell r="L34">
            <v>1700</v>
          </cell>
          <cell r="N34" t="str">
            <v>×加算率</v>
          </cell>
          <cell r="O34">
            <v>1630</v>
          </cell>
          <cell r="Q34" t="str">
            <v>×加算率</v>
          </cell>
          <cell r="AA34" t="str">
            <v>　 420人～　489人</v>
          </cell>
          <cell r="AC34" t="str">
            <v>　 420人～　489人</v>
          </cell>
          <cell r="AM34" t="str">
            <v>Ｄ地域</v>
          </cell>
          <cell r="AN34">
            <v>2300</v>
          </cell>
          <cell r="AO34">
            <v>2500</v>
          </cell>
          <cell r="AQ34" t="str">
            <v>ｄ地域</v>
          </cell>
          <cell r="AR34">
            <v>2900</v>
          </cell>
          <cell r="AS34">
            <v>3200</v>
          </cell>
          <cell r="BG34">
            <v>47</v>
          </cell>
          <cell r="BH34">
            <v>48</v>
          </cell>
        </row>
        <row r="35">
          <cell r="A35" t="str">
            <v>90４歳以上児</v>
          </cell>
          <cell r="C35" t="str">
            <v>　81人
　　から
　90人
　　まで</v>
          </cell>
          <cell r="D35" t="str">
            <v>2号</v>
          </cell>
          <cell r="E35" t="str">
            <v>４歳以上児</v>
          </cell>
          <cell r="G35">
            <v>42270</v>
          </cell>
          <cell r="H35">
            <v>49620</v>
          </cell>
          <cell r="I35">
            <v>36750</v>
          </cell>
          <cell r="J35">
            <v>44100</v>
          </cell>
          <cell r="K35" t="str">
            <v>＋</v>
          </cell>
          <cell r="L35">
            <v>350</v>
          </cell>
          <cell r="M35">
            <v>420</v>
          </cell>
          <cell r="N35" t="str">
            <v>×加算率</v>
          </cell>
          <cell r="O35">
            <v>290</v>
          </cell>
          <cell r="P35">
            <v>360</v>
          </cell>
          <cell r="Q35" t="str">
            <v>×加算率</v>
          </cell>
          <cell r="R35" t="str">
            <v>＋</v>
          </cell>
          <cell r="S35">
            <v>5700</v>
          </cell>
          <cell r="T35" t="str">
            <v>＋</v>
          </cell>
          <cell r="U35">
            <v>50</v>
          </cell>
          <cell r="V35" t="str">
            <v>＋</v>
          </cell>
          <cell r="W35">
            <v>7350</v>
          </cell>
          <cell r="X35">
            <v>70</v>
          </cell>
          <cell r="AA35">
            <v>377200</v>
          </cell>
          <cell r="AC35">
            <v>3770</v>
          </cell>
          <cell r="AG35" t="str">
            <v>＋</v>
          </cell>
          <cell r="AH35">
            <v>11060</v>
          </cell>
          <cell r="AJ35" t="str">
            <v>＋</v>
          </cell>
          <cell r="AK35">
            <v>40</v>
          </cell>
          <cell r="AL35" t="str">
            <v>＋</v>
          </cell>
          <cell r="AM35" t="str">
            <v>Ａ地域</v>
          </cell>
          <cell r="AN35">
            <v>2300</v>
          </cell>
          <cell r="AO35">
            <v>2600</v>
          </cell>
          <cell r="AP35" t="str">
            <v>＋</v>
          </cell>
          <cell r="AQ35" t="str">
            <v>ａ地域</v>
          </cell>
          <cell r="AR35">
            <v>6000</v>
          </cell>
          <cell r="AS35">
            <v>6700</v>
          </cell>
          <cell r="AT35" t="str">
            <v>＋</v>
          </cell>
          <cell r="AU35">
            <v>4890</v>
          </cell>
          <cell r="AV35" t="str">
            <v>＋</v>
          </cell>
          <cell r="AW35">
            <v>40</v>
          </cell>
          <cell r="AZ35" t="str">
            <v>－</v>
          </cell>
          <cell r="BA35" t="str">
            <v>(⑥＋⑦
　＋⑨＋⑪)</v>
          </cell>
          <cell r="BC35" t="str">
            <v>(⑥～⑯)</v>
          </cell>
          <cell r="BG35">
            <v>49</v>
          </cell>
          <cell r="BH35">
            <v>50</v>
          </cell>
          <cell r="BI35">
            <v>8</v>
          </cell>
        </row>
        <row r="36">
          <cell r="A36" t="str">
            <v>90３歳児</v>
          </cell>
          <cell r="E36" t="str">
            <v>３歳児</v>
          </cell>
          <cell r="G36">
            <v>49620</v>
          </cell>
          <cell r="H36">
            <v>104330</v>
          </cell>
          <cell r="I36">
            <v>44100</v>
          </cell>
          <cell r="J36">
            <v>98810</v>
          </cell>
          <cell r="K36" t="str">
            <v>＋</v>
          </cell>
          <cell r="L36">
            <v>420</v>
          </cell>
          <cell r="M36">
            <v>930</v>
          </cell>
          <cell r="N36" t="str">
            <v>×加算率</v>
          </cell>
          <cell r="O36">
            <v>360</v>
          </cell>
          <cell r="P36">
            <v>870</v>
          </cell>
          <cell r="Q36" t="str">
            <v>×加算率</v>
          </cell>
          <cell r="V36" t="str">
            <v>＋</v>
          </cell>
          <cell r="W36">
            <v>7350</v>
          </cell>
          <cell r="X36">
            <v>70</v>
          </cell>
          <cell r="AI36">
            <v>9400</v>
          </cell>
          <cell r="AM36" t="str">
            <v>Ｂ地域</v>
          </cell>
          <cell r="AN36">
            <v>2200</v>
          </cell>
          <cell r="AO36">
            <v>2500</v>
          </cell>
          <cell r="AQ36" t="str">
            <v>ｂ地域</v>
          </cell>
          <cell r="AR36">
            <v>3300</v>
          </cell>
          <cell r="AS36">
            <v>3600</v>
          </cell>
          <cell r="BG36">
            <v>49</v>
          </cell>
          <cell r="BH36">
            <v>50</v>
          </cell>
        </row>
        <row r="37">
          <cell r="A37" t="str">
            <v>90１，２歳児</v>
          </cell>
          <cell r="D37" t="str">
            <v>3号</v>
          </cell>
          <cell r="E37" t="str">
            <v>１、２歳児</v>
          </cell>
          <cell r="G37">
            <v>104330</v>
          </cell>
          <cell r="H37">
            <v>177830</v>
          </cell>
          <cell r="I37">
            <v>98810</v>
          </cell>
          <cell r="J37">
            <v>172310</v>
          </cell>
          <cell r="K37" t="str">
            <v>＋</v>
          </cell>
          <cell r="L37">
            <v>930</v>
          </cell>
          <cell r="M37">
            <v>1670</v>
          </cell>
          <cell r="N37" t="str">
            <v>×加算率</v>
          </cell>
          <cell r="O37">
            <v>870</v>
          </cell>
          <cell r="P37">
            <v>1610</v>
          </cell>
          <cell r="Q37" t="str">
            <v>×加算率</v>
          </cell>
          <cell r="AA37" t="str">
            <v xml:space="preserve"> 　490人～　559人</v>
          </cell>
          <cell r="AC37" t="str">
            <v xml:space="preserve"> 　490人～　559人</v>
          </cell>
          <cell r="AG37" t="str">
            <v>＋</v>
          </cell>
          <cell r="AH37">
            <v>9400</v>
          </cell>
          <cell r="AK37">
            <v>0</v>
          </cell>
          <cell r="AM37" t="str">
            <v>Ｃ地域</v>
          </cell>
          <cell r="AN37">
            <v>2100</v>
          </cell>
          <cell r="AO37">
            <v>2300</v>
          </cell>
          <cell r="AQ37" t="str">
            <v>ｃ地域</v>
          </cell>
          <cell r="AR37">
            <v>2900</v>
          </cell>
          <cell r="AS37">
            <v>3200</v>
          </cell>
          <cell r="BA37">
            <v>7.0000000000000007E-2</v>
          </cell>
          <cell r="BC37">
            <v>0.91</v>
          </cell>
          <cell r="BG37">
            <v>49</v>
          </cell>
          <cell r="BH37">
            <v>50</v>
          </cell>
        </row>
        <row r="38">
          <cell r="A38" t="str">
            <v>90乳児</v>
          </cell>
          <cell r="E38" t="str">
            <v>乳児</v>
          </cell>
          <cell r="G38">
            <v>177830</v>
          </cell>
          <cell r="I38">
            <v>172310</v>
          </cell>
          <cell r="K38" t="str">
            <v>＋</v>
          </cell>
          <cell r="L38">
            <v>1670</v>
          </cell>
          <cell r="N38" t="str">
            <v>×加算率</v>
          </cell>
          <cell r="O38">
            <v>1610</v>
          </cell>
          <cell r="Q38" t="str">
            <v>×加算率</v>
          </cell>
          <cell r="AA38">
            <v>413400</v>
          </cell>
          <cell r="AC38">
            <v>4130</v>
          </cell>
          <cell r="AM38" t="str">
            <v>Ｄ地域</v>
          </cell>
          <cell r="AN38">
            <v>2000</v>
          </cell>
          <cell r="AO38">
            <v>2200</v>
          </cell>
          <cell r="AQ38" t="str">
            <v>ｄ地域</v>
          </cell>
          <cell r="AR38">
            <v>2500</v>
          </cell>
          <cell r="AS38">
            <v>2800</v>
          </cell>
          <cell r="BG38">
            <v>49</v>
          </cell>
          <cell r="BH38">
            <v>50</v>
          </cell>
        </row>
        <row r="39">
          <cell r="A39" t="str">
            <v>100４歳以上児</v>
          </cell>
          <cell r="C39" t="str">
            <v>　91人
　　から
　100人
　　まで</v>
          </cell>
          <cell r="D39" t="str">
            <v>2号</v>
          </cell>
          <cell r="E39" t="str">
            <v>４歳以上児</v>
          </cell>
          <cell r="G39">
            <v>36970</v>
          </cell>
          <cell r="H39">
            <v>44320</v>
          </cell>
          <cell r="I39">
            <v>32000</v>
          </cell>
          <cell r="J39">
            <v>39350</v>
          </cell>
          <cell r="K39" t="str">
            <v>＋</v>
          </cell>
          <cell r="L39">
            <v>300</v>
          </cell>
          <cell r="M39">
            <v>370</v>
          </cell>
          <cell r="N39" t="str">
            <v>×加算率</v>
          </cell>
          <cell r="O39">
            <v>250</v>
          </cell>
          <cell r="P39">
            <v>320</v>
          </cell>
          <cell r="Q39" t="str">
            <v>×加算率</v>
          </cell>
          <cell r="R39" t="str">
            <v>＋</v>
          </cell>
          <cell r="S39">
            <v>5130</v>
          </cell>
          <cell r="T39" t="str">
            <v>＋</v>
          </cell>
          <cell r="U39">
            <v>50</v>
          </cell>
          <cell r="V39" t="str">
            <v>＋</v>
          </cell>
          <cell r="W39">
            <v>7350</v>
          </cell>
          <cell r="X39">
            <v>70</v>
          </cell>
          <cell r="AL39" t="str">
            <v>＋</v>
          </cell>
          <cell r="AM39" t="str">
            <v>Ａ地域</v>
          </cell>
          <cell r="AN39">
            <v>2100</v>
          </cell>
          <cell r="AO39">
            <v>2300</v>
          </cell>
          <cell r="AP39" t="str">
            <v>＋</v>
          </cell>
          <cell r="AQ39" t="str">
            <v>ａ地域</v>
          </cell>
          <cell r="AR39">
            <v>5400</v>
          </cell>
          <cell r="AS39">
            <v>6000</v>
          </cell>
          <cell r="AT39" t="str">
            <v>＋</v>
          </cell>
          <cell r="AU39">
            <v>4400</v>
          </cell>
          <cell r="AV39" t="str">
            <v>＋</v>
          </cell>
          <cell r="AW39">
            <v>40</v>
          </cell>
          <cell r="AY39" t="str">
            <v>(⑥＋⑦＋⑧)</v>
          </cell>
          <cell r="AZ39" t="str">
            <v>－</v>
          </cell>
          <cell r="BA39" t="str">
            <v>(⑥＋⑦
　＋⑨＋⑪)</v>
          </cell>
          <cell r="BC39" t="str">
            <v>(⑥～⑯)</v>
          </cell>
          <cell r="BG39">
            <v>51</v>
          </cell>
          <cell r="BH39">
            <v>52</v>
          </cell>
          <cell r="BI39">
            <v>9</v>
          </cell>
        </row>
        <row r="40">
          <cell r="A40" t="str">
            <v>100３歳児</v>
          </cell>
          <cell r="E40" t="str">
            <v>３歳児</v>
          </cell>
          <cell r="G40">
            <v>44320</v>
          </cell>
          <cell r="H40">
            <v>99030</v>
          </cell>
          <cell r="I40">
            <v>39350</v>
          </cell>
          <cell r="J40">
            <v>94060</v>
          </cell>
          <cell r="K40" t="str">
            <v>＋</v>
          </cell>
          <cell r="L40">
            <v>370</v>
          </cell>
          <cell r="M40">
            <v>880</v>
          </cell>
          <cell r="N40" t="str">
            <v>×加算率</v>
          </cell>
          <cell r="O40">
            <v>320</v>
          </cell>
          <cell r="P40">
            <v>830</v>
          </cell>
          <cell r="Q40" t="str">
            <v>×加算率</v>
          </cell>
          <cell r="V40" t="str">
            <v>＋</v>
          </cell>
          <cell r="W40">
            <v>7350</v>
          </cell>
          <cell r="X40">
            <v>70</v>
          </cell>
          <cell r="AA40" t="str">
            <v>　 560人～　629人</v>
          </cell>
          <cell r="AC40" t="str">
            <v>　 560人～　629人</v>
          </cell>
          <cell r="AF40" t="str">
            <v>各月初日の</v>
          </cell>
          <cell r="AM40" t="str">
            <v>Ｂ地域</v>
          </cell>
          <cell r="AN40">
            <v>2000</v>
          </cell>
          <cell r="AO40">
            <v>2200</v>
          </cell>
          <cell r="AQ40" t="str">
            <v>ｂ地域</v>
          </cell>
          <cell r="AR40">
            <v>2900</v>
          </cell>
          <cell r="AS40">
            <v>3300</v>
          </cell>
          <cell r="BG40">
            <v>51</v>
          </cell>
          <cell r="BH40">
            <v>52</v>
          </cell>
        </row>
        <row r="41">
          <cell r="A41" t="str">
            <v>100１，２歳児</v>
          </cell>
          <cell r="D41" t="str">
            <v>3号</v>
          </cell>
          <cell r="E41" t="str">
            <v>１、２歳児</v>
          </cell>
          <cell r="G41">
            <v>99030</v>
          </cell>
          <cell r="H41">
            <v>172530</v>
          </cell>
          <cell r="I41">
            <v>94060</v>
          </cell>
          <cell r="J41">
            <v>167560</v>
          </cell>
          <cell r="K41" t="str">
            <v>＋</v>
          </cell>
          <cell r="L41">
            <v>880</v>
          </cell>
          <cell r="M41">
            <v>1620</v>
          </cell>
          <cell r="N41" t="str">
            <v>×加算率</v>
          </cell>
          <cell r="O41">
            <v>830</v>
          </cell>
          <cell r="P41">
            <v>1570</v>
          </cell>
          <cell r="Q41" t="str">
            <v>×加算率</v>
          </cell>
          <cell r="AA41">
            <v>449600</v>
          </cell>
          <cell r="AC41">
            <v>4490</v>
          </cell>
          <cell r="AF41" t="str">
            <v>利用子ども数</v>
          </cell>
          <cell r="AM41" t="str">
            <v>Ｃ地域</v>
          </cell>
          <cell r="AN41">
            <v>1900</v>
          </cell>
          <cell r="AO41">
            <v>2100</v>
          </cell>
          <cell r="AQ41" t="str">
            <v>ｃ地域</v>
          </cell>
          <cell r="AR41">
            <v>2500</v>
          </cell>
          <cell r="AS41">
            <v>2800</v>
          </cell>
          <cell r="AY41">
            <v>0.1</v>
          </cell>
          <cell r="BA41">
            <v>7.0000000000000007E-2</v>
          </cell>
          <cell r="BC41">
            <v>0.96</v>
          </cell>
          <cell r="BG41">
            <v>51</v>
          </cell>
          <cell r="BH41">
            <v>52</v>
          </cell>
        </row>
        <row r="42">
          <cell r="A42" t="str">
            <v>100乳児</v>
          </cell>
          <cell r="E42" t="str">
            <v>乳児</v>
          </cell>
          <cell r="G42">
            <v>172530</v>
          </cell>
          <cell r="I42">
            <v>167560</v>
          </cell>
          <cell r="K42" t="str">
            <v>＋</v>
          </cell>
          <cell r="L42">
            <v>1620</v>
          </cell>
          <cell r="N42" t="str">
            <v>×加算率</v>
          </cell>
          <cell r="O42">
            <v>1570</v>
          </cell>
          <cell r="Q42" t="str">
            <v>×加算率</v>
          </cell>
          <cell r="AM42" t="str">
            <v>Ｄ地域</v>
          </cell>
          <cell r="AN42">
            <v>1800</v>
          </cell>
          <cell r="AO42">
            <v>2000</v>
          </cell>
          <cell r="AQ42" t="str">
            <v>ｄ地域</v>
          </cell>
          <cell r="AR42">
            <v>2300</v>
          </cell>
          <cell r="AS42">
            <v>2500</v>
          </cell>
          <cell r="BG42">
            <v>51</v>
          </cell>
          <cell r="BH42">
            <v>52</v>
          </cell>
        </row>
        <row r="43">
          <cell r="A43" t="str">
            <v>110４歳以上児</v>
          </cell>
          <cell r="C43" t="str">
            <v>　101人
　　から
　110人
　　まで</v>
          </cell>
          <cell r="D43" t="str">
            <v>2号</v>
          </cell>
          <cell r="E43" t="str">
            <v>４歳以上児</v>
          </cell>
          <cell r="G43">
            <v>35610</v>
          </cell>
          <cell r="H43">
            <v>42960</v>
          </cell>
          <cell r="I43">
            <v>31090</v>
          </cell>
          <cell r="J43">
            <v>38440</v>
          </cell>
          <cell r="K43" t="str">
            <v>＋</v>
          </cell>
          <cell r="L43">
            <v>280</v>
          </cell>
          <cell r="M43">
            <v>350</v>
          </cell>
          <cell r="N43" t="str">
            <v>×加算率</v>
          </cell>
          <cell r="O43">
            <v>240</v>
          </cell>
          <cell r="P43">
            <v>310</v>
          </cell>
          <cell r="Q43" t="str">
            <v>×加算率</v>
          </cell>
          <cell r="R43" t="str">
            <v>＋</v>
          </cell>
          <cell r="S43">
            <v>4660</v>
          </cell>
          <cell r="T43" t="str">
            <v>＋</v>
          </cell>
          <cell r="U43">
            <v>40</v>
          </cell>
          <cell r="V43" t="str">
            <v>＋</v>
          </cell>
          <cell r="W43">
            <v>7350</v>
          </cell>
          <cell r="X43">
            <v>70</v>
          </cell>
          <cell r="AA43" t="str">
            <v>　 630人～　699人</v>
          </cell>
          <cell r="AC43" t="str">
            <v>　 630人～　699人</v>
          </cell>
          <cell r="AL43" t="str">
            <v>＋</v>
          </cell>
          <cell r="AM43" t="str">
            <v>Ａ地域</v>
          </cell>
          <cell r="AN43">
            <v>2300</v>
          </cell>
          <cell r="AO43">
            <v>2500</v>
          </cell>
          <cell r="AP43" t="str">
            <v>＋</v>
          </cell>
          <cell r="AQ43" t="str">
            <v>ａ地域</v>
          </cell>
          <cell r="AR43">
            <v>5800</v>
          </cell>
          <cell r="AS43">
            <v>6500</v>
          </cell>
          <cell r="AT43" t="str">
            <v>＋</v>
          </cell>
          <cell r="AU43">
            <v>4000</v>
          </cell>
          <cell r="AV43" t="str">
            <v>＋</v>
          </cell>
          <cell r="AW43">
            <v>40</v>
          </cell>
          <cell r="AZ43" t="str">
            <v>－</v>
          </cell>
          <cell r="BA43" t="str">
            <v>(⑥＋⑦
　＋⑨＋⑪)</v>
          </cell>
          <cell r="BC43" t="str">
            <v>(⑥～⑯)</v>
          </cell>
          <cell r="BG43">
            <v>53</v>
          </cell>
          <cell r="BH43">
            <v>54</v>
          </cell>
          <cell r="BI43">
            <v>10</v>
          </cell>
        </row>
        <row r="44">
          <cell r="A44" t="str">
            <v>110３歳児</v>
          </cell>
          <cell r="E44" t="str">
            <v>３歳児</v>
          </cell>
          <cell r="G44">
            <v>42960</v>
          </cell>
          <cell r="H44">
            <v>97670</v>
          </cell>
          <cell r="I44">
            <v>38440</v>
          </cell>
          <cell r="J44">
            <v>93150</v>
          </cell>
          <cell r="K44" t="str">
            <v>＋</v>
          </cell>
          <cell r="L44">
            <v>350</v>
          </cell>
          <cell r="M44">
            <v>860</v>
          </cell>
          <cell r="N44" t="str">
            <v>×加算率</v>
          </cell>
          <cell r="O44">
            <v>310</v>
          </cell>
          <cell r="P44">
            <v>820</v>
          </cell>
          <cell r="Q44" t="str">
            <v>×加算率</v>
          </cell>
          <cell r="V44" t="str">
            <v>＋</v>
          </cell>
          <cell r="W44">
            <v>7350</v>
          </cell>
          <cell r="X44">
            <v>70</v>
          </cell>
          <cell r="AA44">
            <v>485700</v>
          </cell>
          <cell r="AC44">
            <v>4850</v>
          </cell>
          <cell r="AM44" t="str">
            <v>Ｂ地域</v>
          </cell>
          <cell r="AN44">
            <v>2200</v>
          </cell>
          <cell r="AO44">
            <v>2400</v>
          </cell>
          <cell r="AQ44" t="str">
            <v>ｂ地域</v>
          </cell>
          <cell r="AR44">
            <v>3200</v>
          </cell>
          <cell r="AS44">
            <v>3500</v>
          </cell>
          <cell r="BG44">
            <v>53</v>
          </cell>
          <cell r="BH44">
            <v>54</v>
          </cell>
        </row>
        <row r="45">
          <cell r="A45" t="str">
            <v>110１，２歳児</v>
          </cell>
          <cell r="D45" t="str">
            <v>3号</v>
          </cell>
          <cell r="E45" t="str">
            <v>１、２歳児</v>
          </cell>
          <cell r="G45">
            <v>97670</v>
          </cell>
          <cell r="H45">
            <v>171170</v>
          </cell>
          <cell r="I45">
            <v>93150</v>
          </cell>
          <cell r="J45">
            <v>166650</v>
          </cell>
          <cell r="K45" t="str">
            <v>＋</v>
          </cell>
          <cell r="L45">
            <v>860</v>
          </cell>
          <cell r="M45">
            <v>1600</v>
          </cell>
          <cell r="N45" t="str">
            <v>×加算率</v>
          </cell>
          <cell r="O45">
            <v>820</v>
          </cell>
          <cell r="P45">
            <v>1560</v>
          </cell>
          <cell r="Q45" t="str">
            <v>×加算率</v>
          </cell>
          <cell r="AM45" t="str">
            <v>Ｃ地域</v>
          </cell>
          <cell r="AN45">
            <v>2100</v>
          </cell>
          <cell r="AO45">
            <v>2300</v>
          </cell>
          <cell r="AQ45" t="str">
            <v>ｃ地域</v>
          </cell>
          <cell r="AR45">
            <v>2800</v>
          </cell>
          <cell r="AS45">
            <v>3100</v>
          </cell>
          <cell r="BA45">
            <v>7.0000000000000007E-2</v>
          </cell>
          <cell r="BC45">
            <v>0.95</v>
          </cell>
          <cell r="BG45">
            <v>53</v>
          </cell>
          <cell r="BH45">
            <v>54</v>
          </cell>
        </row>
        <row r="46">
          <cell r="A46" t="str">
            <v>110乳児</v>
          </cell>
          <cell r="E46" t="str">
            <v>乳児</v>
          </cell>
          <cell r="G46">
            <v>171170</v>
          </cell>
          <cell r="I46">
            <v>166650</v>
          </cell>
          <cell r="K46" t="str">
            <v>＋</v>
          </cell>
          <cell r="L46">
            <v>1600</v>
          </cell>
          <cell r="N46" t="str">
            <v>×加算率</v>
          </cell>
          <cell r="O46">
            <v>1560</v>
          </cell>
          <cell r="Q46" t="str">
            <v>×加算率</v>
          </cell>
          <cell r="AA46" t="str">
            <v xml:space="preserve"> 　700人～　769人</v>
          </cell>
          <cell r="AC46" t="str">
            <v xml:space="preserve"> 　700人～　769人</v>
          </cell>
          <cell r="AM46" t="str">
            <v>Ｄ地域</v>
          </cell>
          <cell r="AN46">
            <v>2000</v>
          </cell>
          <cell r="AO46">
            <v>2200</v>
          </cell>
          <cell r="AQ46" t="str">
            <v>ｄ地域</v>
          </cell>
          <cell r="AR46">
            <v>2500</v>
          </cell>
          <cell r="AS46">
            <v>2800</v>
          </cell>
          <cell r="BG46">
            <v>53</v>
          </cell>
          <cell r="BH46">
            <v>54</v>
          </cell>
        </row>
        <row r="47">
          <cell r="A47" t="str">
            <v>120４歳以上児</v>
          </cell>
          <cell r="C47" t="str">
            <v>　111人
　　から
　120人
　　まで</v>
          </cell>
          <cell r="D47" t="str">
            <v>2号</v>
          </cell>
          <cell r="E47" t="str">
            <v>４歳以上児</v>
          </cell>
          <cell r="G47">
            <v>34440</v>
          </cell>
          <cell r="H47">
            <v>41790</v>
          </cell>
          <cell r="I47">
            <v>30300</v>
          </cell>
          <cell r="J47">
            <v>37650</v>
          </cell>
          <cell r="K47" t="str">
            <v>＋</v>
          </cell>
          <cell r="L47">
            <v>270</v>
          </cell>
          <cell r="M47">
            <v>340</v>
          </cell>
          <cell r="N47" t="str">
            <v>×加算率</v>
          </cell>
          <cell r="O47">
            <v>230</v>
          </cell>
          <cell r="P47">
            <v>300</v>
          </cell>
          <cell r="Q47" t="str">
            <v>×加算率</v>
          </cell>
          <cell r="R47" t="str">
            <v>＋</v>
          </cell>
          <cell r="S47">
            <v>4270</v>
          </cell>
          <cell r="T47" t="str">
            <v>＋</v>
          </cell>
          <cell r="U47">
            <v>40</v>
          </cell>
          <cell r="V47" t="str">
            <v>＋</v>
          </cell>
          <cell r="W47">
            <v>7350</v>
          </cell>
          <cell r="X47">
            <v>70</v>
          </cell>
          <cell r="AA47">
            <v>521900</v>
          </cell>
          <cell r="AC47">
            <v>5210</v>
          </cell>
          <cell r="AL47" t="str">
            <v>＋</v>
          </cell>
          <cell r="AM47" t="str">
            <v>Ａ地域</v>
          </cell>
          <cell r="AN47">
            <v>2100</v>
          </cell>
          <cell r="AO47">
            <v>2300</v>
          </cell>
          <cell r="AP47" t="str">
            <v>＋</v>
          </cell>
          <cell r="AQ47" t="str">
            <v>ａ地域</v>
          </cell>
          <cell r="AR47">
            <v>5400</v>
          </cell>
          <cell r="AS47">
            <v>6000</v>
          </cell>
          <cell r="AT47" t="str">
            <v>＋</v>
          </cell>
          <cell r="AU47">
            <v>3670</v>
          </cell>
          <cell r="AV47" t="str">
            <v>＋</v>
          </cell>
          <cell r="AW47">
            <v>30</v>
          </cell>
          <cell r="AZ47" t="str">
            <v>－</v>
          </cell>
          <cell r="BA47" t="str">
            <v>(⑥＋⑦
　＋⑨＋⑪)</v>
          </cell>
          <cell r="BC47" t="str">
            <v>(⑥～⑯)</v>
          </cell>
          <cell r="BG47">
            <v>55</v>
          </cell>
          <cell r="BH47">
            <v>56</v>
          </cell>
          <cell r="BI47">
            <v>11</v>
          </cell>
        </row>
        <row r="48">
          <cell r="A48" t="str">
            <v>120３歳児</v>
          </cell>
          <cell r="E48" t="str">
            <v>３歳児</v>
          </cell>
          <cell r="G48">
            <v>41790</v>
          </cell>
          <cell r="H48">
            <v>96500</v>
          </cell>
          <cell r="I48">
            <v>37650</v>
          </cell>
          <cell r="J48">
            <v>92360</v>
          </cell>
          <cell r="K48" t="str">
            <v>＋</v>
          </cell>
          <cell r="L48">
            <v>340</v>
          </cell>
          <cell r="M48">
            <v>850</v>
          </cell>
          <cell r="N48" t="str">
            <v>×加算率</v>
          </cell>
          <cell r="O48">
            <v>300</v>
          </cell>
          <cell r="P48">
            <v>810</v>
          </cell>
          <cell r="Q48" t="str">
            <v>×加算率</v>
          </cell>
          <cell r="V48" t="str">
            <v>＋</v>
          </cell>
          <cell r="W48">
            <v>7350</v>
          </cell>
          <cell r="X48">
            <v>70</v>
          </cell>
          <cell r="AM48" t="str">
            <v>Ｂ地域</v>
          </cell>
          <cell r="AN48">
            <v>2000</v>
          </cell>
          <cell r="AO48">
            <v>2200</v>
          </cell>
          <cell r="AQ48" t="str">
            <v>ｂ地域</v>
          </cell>
          <cell r="AR48">
            <v>2900</v>
          </cell>
          <cell r="AS48">
            <v>3300</v>
          </cell>
          <cell r="BG48">
            <v>55</v>
          </cell>
          <cell r="BH48">
            <v>56</v>
          </cell>
        </row>
        <row r="49">
          <cell r="A49" t="str">
            <v>120１，２歳児</v>
          </cell>
          <cell r="D49" t="str">
            <v>3号</v>
          </cell>
          <cell r="E49" t="str">
            <v>１、２歳児</v>
          </cell>
          <cell r="G49">
            <v>96500</v>
          </cell>
          <cell r="H49">
            <v>170000</v>
          </cell>
          <cell r="I49">
            <v>92360</v>
          </cell>
          <cell r="J49">
            <v>165860</v>
          </cell>
          <cell r="K49" t="str">
            <v>＋</v>
          </cell>
          <cell r="L49">
            <v>850</v>
          </cell>
          <cell r="M49">
            <v>1590</v>
          </cell>
          <cell r="N49" t="str">
            <v>×加算率</v>
          </cell>
          <cell r="O49">
            <v>810</v>
          </cell>
          <cell r="P49">
            <v>1550</v>
          </cell>
          <cell r="Q49" t="str">
            <v>×加算率</v>
          </cell>
          <cell r="AA49" t="str">
            <v xml:space="preserve"> 　770人～　839人</v>
          </cell>
          <cell r="AC49" t="str">
            <v xml:space="preserve"> 　770人～　839人</v>
          </cell>
          <cell r="AM49" t="str">
            <v>Ｃ地域</v>
          </cell>
          <cell r="AN49">
            <v>1900</v>
          </cell>
          <cell r="AO49">
            <v>2100</v>
          </cell>
          <cell r="AQ49" t="str">
            <v>ｃ地域</v>
          </cell>
          <cell r="AR49">
            <v>2500</v>
          </cell>
          <cell r="AS49">
            <v>2800</v>
          </cell>
          <cell r="BA49">
            <v>7.0000000000000007E-2</v>
          </cell>
          <cell r="BC49">
            <v>0.96</v>
          </cell>
          <cell r="BG49">
            <v>55</v>
          </cell>
          <cell r="BH49">
            <v>56</v>
          </cell>
        </row>
        <row r="50">
          <cell r="A50" t="str">
            <v>120乳児</v>
          </cell>
          <cell r="E50" t="str">
            <v>乳児</v>
          </cell>
          <cell r="G50">
            <v>170000</v>
          </cell>
          <cell r="I50">
            <v>165860</v>
          </cell>
          <cell r="K50" t="str">
            <v>＋</v>
          </cell>
          <cell r="L50">
            <v>1590</v>
          </cell>
          <cell r="N50" t="str">
            <v>×加算率</v>
          </cell>
          <cell r="O50">
            <v>1550</v>
          </cell>
          <cell r="Q50" t="str">
            <v>×加算率</v>
          </cell>
          <cell r="AA50">
            <v>558100</v>
          </cell>
          <cell r="AC50">
            <v>5580</v>
          </cell>
          <cell r="AM50" t="str">
            <v>Ｄ地域</v>
          </cell>
          <cell r="AN50">
            <v>1800</v>
          </cell>
          <cell r="AO50">
            <v>2000</v>
          </cell>
          <cell r="AQ50" t="str">
            <v>ｄ地域</v>
          </cell>
          <cell r="AR50">
            <v>2300</v>
          </cell>
          <cell r="AS50">
            <v>2500</v>
          </cell>
          <cell r="BG50">
            <v>55</v>
          </cell>
          <cell r="BH50">
            <v>56</v>
          </cell>
        </row>
        <row r="51">
          <cell r="A51" t="str">
            <v>130４歳以上児</v>
          </cell>
          <cell r="C51" t="str">
            <v>　121人
　　から
　130人
　　まで</v>
          </cell>
          <cell r="D51" t="str">
            <v>2号</v>
          </cell>
          <cell r="E51" t="str">
            <v>４歳以上児</v>
          </cell>
          <cell r="G51">
            <v>33450</v>
          </cell>
          <cell r="H51">
            <v>40800</v>
          </cell>
          <cell r="I51">
            <v>29630</v>
          </cell>
          <cell r="J51">
            <v>36980</v>
          </cell>
          <cell r="K51" t="str">
            <v>＋</v>
          </cell>
          <cell r="L51">
            <v>260</v>
          </cell>
          <cell r="M51">
            <v>330</v>
          </cell>
          <cell r="N51" t="str">
            <v>×加算率</v>
          </cell>
          <cell r="O51">
            <v>220</v>
          </cell>
          <cell r="P51">
            <v>290</v>
          </cell>
          <cell r="Q51" t="str">
            <v>×加算率</v>
          </cell>
          <cell r="R51" t="str">
            <v>＋</v>
          </cell>
          <cell r="S51">
            <v>3950</v>
          </cell>
          <cell r="T51" t="str">
            <v>＋</v>
          </cell>
          <cell r="U51">
            <v>30</v>
          </cell>
          <cell r="V51" t="str">
            <v>＋</v>
          </cell>
          <cell r="W51">
            <v>7350</v>
          </cell>
          <cell r="X51">
            <v>70</v>
          </cell>
          <cell r="AL51" t="str">
            <v>＋</v>
          </cell>
          <cell r="AM51" t="str">
            <v>Ａ地域</v>
          </cell>
          <cell r="AN51">
            <v>1900</v>
          </cell>
          <cell r="AO51">
            <v>2100</v>
          </cell>
          <cell r="AP51" t="str">
            <v>＋</v>
          </cell>
          <cell r="AQ51" t="str">
            <v>ａ地域</v>
          </cell>
          <cell r="AR51">
            <v>4800</v>
          </cell>
          <cell r="AS51">
            <v>5400</v>
          </cell>
          <cell r="AT51" t="str">
            <v>＋</v>
          </cell>
          <cell r="AU51">
            <v>3390</v>
          </cell>
          <cell r="AV51" t="str">
            <v>＋</v>
          </cell>
          <cell r="AW51">
            <v>30</v>
          </cell>
          <cell r="AZ51" t="str">
            <v>－</v>
          </cell>
          <cell r="BA51" t="str">
            <v>(⑥＋⑦
　＋⑨＋⑪)</v>
          </cell>
          <cell r="BC51" t="str">
            <v>(⑥～⑯)</v>
          </cell>
          <cell r="BG51">
            <v>57</v>
          </cell>
          <cell r="BH51">
            <v>58</v>
          </cell>
          <cell r="BI51">
            <v>12</v>
          </cell>
        </row>
        <row r="52">
          <cell r="A52" t="str">
            <v>130３歳児</v>
          </cell>
          <cell r="E52" t="str">
            <v>３歳児</v>
          </cell>
          <cell r="G52">
            <v>40800</v>
          </cell>
          <cell r="H52">
            <v>95510</v>
          </cell>
          <cell r="I52">
            <v>36980</v>
          </cell>
          <cell r="J52">
            <v>91690</v>
          </cell>
          <cell r="K52" t="str">
            <v>＋</v>
          </cell>
          <cell r="L52">
            <v>330</v>
          </cell>
          <cell r="M52">
            <v>840</v>
          </cell>
          <cell r="N52" t="str">
            <v>×加算率</v>
          </cell>
          <cell r="O52">
            <v>290</v>
          </cell>
          <cell r="P52">
            <v>800</v>
          </cell>
          <cell r="Q52" t="str">
            <v>×加算率</v>
          </cell>
          <cell r="V52" t="str">
            <v>＋</v>
          </cell>
          <cell r="W52">
            <v>7350</v>
          </cell>
          <cell r="X52">
            <v>70</v>
          </cell>
          <cell r="AA52" t="str">
            <v>　 840人～　909人</v>
          </cell>
          <cell r="AC52" t="str">
            <v>　 840人～　909人</v>
          </cell>
          <cell r="AM52" t="str">
            <v>Ｂ地域</v>
          </cell>
          <cell r="AN52">
            <v>1900</v>
          </cell>
          <cell r="AO52">
            <v>2000</v>
          </cell>
          <cell r="AQ52" t="str">
            <v>ｂ地域</v>
          </cell>
          <cell r="AR52">
            <v>2600</v>
          </cell>
          <cell r="AS52">
            <v>2900</v>
          </cell>
          <cell r="BG52">
            <v>57</v>
          </cell>
          <cell r="BH52">
            <v>58</v>
          </cell>
        </row>
        <row r="53">
          <cell r="A53" t="str">
            <v>130１，２歳児</v>
          </cell>
          <cell r="D53" t="str">
            <v>3号</v>
          </cell>
          <cell r="E53" t="str">
            <v>１、２歳児</v>
          </cell>
          <cell r="G53">
            <v>95510</v>
          </cell>
          <cell r="H53">
            <v>169010</v>
          </cell>
          <cell r="I53">
            <v>91690</v>
          </cell>
          <cell r="J53">
            <v>165190</v>
          </cell>
          <cell r="K53" t="str">
            <v>＋</v>
          </cell>
          <cell r="L53">
            <v>840</v>
          </cell>
          <cell r="M53">
            <v>1580</v>
          </cell>
          <cell r="N53" t="str">
            <v>×加算率</v>
          </cell>
          <cell r="O53">
            <v>800</v>
          </cell>
          <cell r="P53">
            <v>1540</v>
          </cell>
          <cell r="Q53" t="str">
            <v>×加算率</v>
          </cell>
          <cell r="AA53">
            <v>594200</v>
          </cell>
          <cell r="AC53">
            <v>5940</v>
          </cell>
          <cell r="AM53" t="str">
            <v>Ｃ地域</v>
          </cell>
          <cell r="AN53">
            <v>1700</v>
          </cell>
          <cell r="AO53">
            <v>1900</v>
          </cell>
          <cell r="AQ53" t="str">
            <v>ｃ地域</v>
          </cell>
          <cell r="AR53">
            <v>2300</v>
          </cell>
          <cell r="AS53">
            <v>2500</v>
          </cell>
          <cell r="BA53">
            <v>7.0000000000000007E-2</v>
          </cell>
          <cell r="BC53">
            <v>0.98</v>
          </cell>
          <cell r="BG53">
            <v>57</v>
          </cell>
          <cell r="BH53">
            <v>58</v>
          </cell>
        </row>
        <row r="54">
          <cell r="A54" t="str">
            <v>130乳児</v>
          </cell>
          <cell r="E54" t="str">
            <v>乳児</v>
          </cell>
          <cell r="G54">
            <v>169010</v>
          </cell>
          <cell r="I54">
            <v>165190</v>
          </cell>
          <cell r="K54" t="str">
            <v>＋</v>
          </cell>
          <cell r="L54">
            <v>1580</v>
          </cell>
          <cell r="N54" t="str">
            <v>×加算率</v>
          </cell>
          <cell r="O54">
            <v>1540</v>
          </cell>
          <cell r="Q54" t="str">
            <v>×加算率</v>
          </cell>
          <cell r="AM54" t="str">
            <v>Ｄ地域</v>
          </cell>
          <cell r="AN54">
            <v>1700</v>
          </cell>
          <cell r="AO54">
            <v>1800</v>
          </cell>
          <cell r="AQ54" t="str">
            <v>ｄ地域</v>
          </cell>
          <cell r="AR54">
            <v>2000</v>
          </cell>
          <cell r="AS54">
            <v>2300</v>
          </cell>
          <cell r="BG54">
            <v>57</v>
          </cell>
          <cell r="BH54">
            <v>58</v>
          </cell>
        </row>
        <row r="55">
          <cell r="A55" t="str">
            <v>140４歳以上児</v>
          </cell>
          <cell r="C55" t="str">
            <v>　131人
　　から
　140人
　　まで</v>
          </cell>
          <cell r="D55" t="str">
            <v>2号</v>
          </cell>
          <cell r="E55" t="str">
            <v>４歳以上児</v>
          </cell>
          <cell r="G55">
            <v>32630</v>
          </cell>
          <cell r="H55">
            <v>39980</v>
          </cell>
          <cell r="I55">
            <v>29080</v>
          </cell>
          <cell r="J55">
            <v>36430</v>
          </cell>
          <cell r="K55" t="str">
            <v>＋</v>
          </cell>
          <cell r="L55">
            <v>250</v>
          </cell>
          <cell r="M55">
            <v>320</v>
          </cell>
          <cell r="N55" t="str">
            <v>×加算率</v>
          </cell>
          <cell r="O55">
            <v>220</v>
          </cell>
          <cell r="P55">
            <v>290</v>
          </cell>
          <cell r="Q55" t="str">
            <v>×加算率</v>
          </cell>
          <cell r="R55" t="str">
            <v>＋</v>
          </cell>
          <cell r="S55">
            <v>3660</v>
          </cell>
          <cell r="T55" t="str">
            <v>＋</v>
          </cell>
          <cell r="U55">
            <v>30</v>
          </cell>
          <cell r="V55" t="str">
            <v>＋</v>
          </cell>
          <cell r="W55">
            <v>7350</v>
          </cell>
          <cell r="X55">
            <v>70</v>
          </cell>
          <cell r="AA55" t="str">
            <v xml:space="preserve"> 　910人～　979人</v>
          </cell>
          <cell r="AC55" t="str">
            <v xml:space="preserve"> 　910人～　979人</v>
          </cell>
          <cell r="AL55" t="str">
            <v>＋</v>
          </cell>
          <cell r="AM55" t="str">
            <v>Ａ地域</v>
          </cell>
          <cell r="AN55">
            <v>2100</v>
          </cell>
          <cell r="AO55">
            <v>2300</v>
          </cell>
          <cell r="AP55" t="str">
            <v>＋</v>
          </cell>
          <cell r="AQ55" t="str">
            <v>ａ地域</v>
          </cell>
          <cell r="AR55">
            <v>5400</v>
          </cell>
          <cell r="AS55">
            <v>6000</v>
          </cell>
          <cell r="AT55" t="str">
            <v>＋</v>
          </cell>
          <cell r="AU55">
            <v>3140</v>
          </cell>
          <cell r="AV55" t="str">
            <v>＋</v>
          </cell>
          <cell r="AW55">
            <v>30</v>
          </cell>
          <cell r="AZ55" t="str">
            <v>－</v>
          </cell>
          <cell r="BA55" t="str">
            <v>(⑥＋⑦
　＋⑨＋⑪)</v>
          </cell>
          <cell r="BC55" t="str">
            <v>(⑥～⑯)</v>
          </cell>
          <cell r="BG55">
            <v>59</v>
          </cell>
          <cell r="BH55">
            <v>60</v>
          </cell>
          <cell r="BI55">
            <v>13</v>
          </cell>
        </row>
        <row r="56">
          <cell r="A56" t="str">
            <v>140３歳児</v>
          </cell>
          <cell r="E56" t="str">
            <v>３歳児</v>
          </cell>
          <cell r="G56">
            <v>39980</v>
          </cell>
          <cell r="H56">
            <v>94690</v>
          </cell>
          <cell r="I56">
            <v>36430</v>
          </cell>
          <cell r="J56">
            <v>91140</v>
          </cell>
          <cell r="K56" t="str">
            <v>＋</v>
          </cell>
          <cell r="L56">
            <v>320</v>
          </cell>
          <cell r="M56">
            <v>830</v>
          </cell>
          <cell r="N56" t="str">
            <v>×加算率</v>
          </cell>
          <cell r="O56">
            <v>290</v>
          </cell>
          <cell r="P56">
            <v>800</v>
          </cell>
          <cell r="Q56" t="str">
            <v>×加算率</v>
          </cell>
          <cell r="V56" t="str">
            <v>＋</v>
          </cell>
          <cell r="W56">
            <v>7350</v>
          </cell>
          <cell r="X56">
            <v>70</v>
          </cell>
          <cell r="AA56">
            <v>630400</v>
          </cell>
          <cell r="AC56">
            <v>6300</v>
          </cell>
          <cell r="AM56" t="str">
            <v>Ｂ地域</v>
          </cell>
          <cell r="AN56">
            <v>2000</v>
          </cell>
          <cell r="AO56">
            <v>2200</v>
          </cell>
          <cell r="AQ56" t="str">
            <v>ｂ地域</v>
          </cell>
          <cell r="AR56">
            <v>2900</v>
          </cell>
          <cell r="AS56">
            <v>3300</v>
          </cell>
          <cell r="BG56">
            <v>59</v>
          </cell>
          <cell r="BH56">
            <v>60</v>
          </cell>
        </row>
        <row r="57">
          <cell r="A57" t="str">
            <v>140１，２歳児</v>
          </cell>
          <cell r="D57" t="str">
            <v>3号</v>
          </cell>
          <cell r="E57" t="str">
            <v>１、２歳児</v>
          </cell>
          <cell r="G57">
            <v>94690</v>
          </cell>
          <cell r="H57">
            <v>168190</v>
          </cell>
          <cell r="I57">
            <v>91140</v>
          </cell>
          <cell r="J57">
            <v>164640</v>
          </cell>
          <cell r="K57" t="str">
            <v>＋</v>
          </cell>
          <cell r="L57">
            <v>830</v>
          </cell>
          <cell r="M57">
            <v>1570</v>
          </cell>
          <cell r="N57" t="str">
            <v>×加算率</v>
          </cell>
          <cell r="O57">
            <v>800</v>
          </cell>
          <cell r="P57">
            <v>1540</v>
          </cell>
          <cell r="Q57" t="str">
            <v>×加算率</v>
          </cell>
          <cell r="AM57" t="str">
            <v>Ｃ地域</v>
          </cell>
          <cell r="AN57">
            <v>1900</v>
          </cell>
          <cell r="AO57">
            <v>2100</v>
          </cell>
          <cell r="AQ57" t="str">
            <v>ｃ地域</v>
          </cell>
          <cell r="AR57">
            <v>2500</v>
          </cell>
          <cell r="AS57">
            <v>2800</v>
          </cell>
          <cell r="BA57">
            <v>7.0000000000000007E-2</v>
          </cell>
          <cell r="BC57">
            <v>0.98</v>
          </cell>
          <cell r="BG57">
            <v>59</v>
          </cell>
          <cell r="BH57">
            <v>60</v>
          </cell>
        </row>
        <row r="58">
          <cell r="A58" t="str">
            <v>140乳児</v>
          </cell>
          <cell r="E58" t="str">
            <v>乳児</v>
          </cell>
          <cell r="G58">
            <v>168190</v>
          </cell>
          <cell r="I58">
            <v>164640</v>
          </cell>
          <cell r="K58" t="str">
            <v>＋</v>
          </cell>
          <cell r="L58">
            <v>1570</v>
          </cell>
          <cell r="N58" t="str">
            <v>×加算率</v>
          </cell>
          <cell r="O58">
            <v>1540</v>
          </cell>
          <cell r="Q58" t="str">
            <v>×加算率</v>
          </cell>
          <cell r="AA58" t="str">
            <v>　 980人～1,049人</v>
          </cell>
          <cell r="AC58" t="str">
            <v>　 980人～1,049人</v>
          </cell>
          <cell r="AM58" t="str">
            <v>Ｄ地域</v>
          </cell>
          <cell r="AN58">
            <v>1800</v>
          </cell>
          <cell r="AO58">
            <v>2000</v>
          </cell>
          <cell r="AQ58" t="str">
            <v>ｄ地域</v>
          </cell>
          <cell r="AR58">
            <v>2300</v>
          </cell>
          <cell r="AS58">
            <v>2500</v>
          </cell>
          <cell r="BG58">
            <v>59</v>
          </cell>
          <cell r="BH58">
            <v>60</v>
          </cell>
        </row>
        <row r="59">
          <cell r="A59" t="str">
            <v>150４歳以上児</v>
          </cell>
          <cell r="C59" t="str">
            <v>　141人
　　から
　150人
　　まで</v>
          </cell>
          <cell r="D59" t="str">
            <v>2号</v>
          </cell>
          <cell r="E59" t="str">
            <v>４歳以上児</v>
          </cell>
          <cell r="G59">
            <v>31900</v>
          </cell>
          <cell r="H59">
            <v>39250</v>
          </cell>
          <cell r="I59">
            <v>28590</v>
          </cell>
          <cell r="J59">
            <v>35940</v>
          </cell>
          <cell r="K59" t="str">
            <v>＋</v>
          </cell>
          <cell r="L59">
            <v>250</v>
          </cell>
          <cell r="M59">
            <v>320</v>
          </cell>
          <cell r="N59" t="str">
            <v>×加算率</v>
          </cell>
          <cell r="O59">
            <v>210</v>
          </cell>
          <cell r="P59">
            <v>280</v>
          </cell>
          <cell r="Q59" t="str">
            <v>×加算率</v>
          </cell>
          <cell r="R59" t="str">
            <v>＋</v>
          </cell>
          <cell r="S59">
            <v>3420</v>
          </cell>
          <cell r="T59" t="str">
            <v>＋</v>
          </cell>
          <cell r="U59">
            <v>30</v>
          </cell>
          <cell r="V59" t="str">
            <v>＋</v>
          </cell>
          <cell r="W59">
            <v>7350</v>
          </cell>
          <cell r="X59">
            <v>70</v>
          </cell>
          <cell r="AA59">
            <v>666600</v>
          </cell>
          <cell r="AC59">
            <v>6660</v>
          </cell>
          <cell r="AL59" t="str">
            <v>＋</v>
          </cell>
          <cell r="AM59" t="str">
            <v>Ａ地域</v>
          </cell>
          <cell r="AN59">
            <v>2000</v>
          </cell>
          <cell r="AO59">
            <v>2200</v>
          </cell>
          <cell r="AP59" t="str">
            <v>＋</v>
          </cell>
          <cell r="AQ59" t="str">
            <v>ａ地域</v>
          </cell>
          <cell r="AR59">
            <v>5100</v>
          </cell>
          <cell r="AS59">
            <v>5700</v>
          </cell>
          <cell r="AT59" t="str">
            <v>＋</v>
          </cell>
          <cell r="AU59">
            <v>2930</v>
          </cell>
          <cell r="AV59" t="str">
            <v>＋</v>
          </cell>
          <cell r="AW59">
            <v>20</v>
          </cell>
          <cell r="AZ59" t="str">
            <v>－</v>
          </cell>
          <cell r="BA59" t="str">
            <v>(⑥＋⑦
　＋⑨＋⑪)</v>
          </cell>
          <cell r="BC59" t="str">
            <v>(⑥～⑯)</v>
          </cell>
          <cell r="BG59">
            <v>61</v>
          </cell>
          <cell r="BH59">
            <v>62</v>
          </cell>
          <cell r="BI59">
            <v>14</v>
          </cell>
        </row>
        <row r="60">
          <cell r="A60" t="str">
            <v>150３歳児</v>
          </cell>
          <cell r="E60" t="str">
            <v>３歳児</v>
          </cell>
          <cell r="G60">
            <v>39250</v>
          </cell>
          <cell r="H60">
            <v>93960</v>
          </cell>
          <cell r="I60">
            <v>35940</v>
          </cell>
          <cell r="J60">
            <v>90650</v>
          </cell>
          <cell r="K60" t="str">
            <v>＋</v>
          </cell>
          <cell r="L60">
            <v>320</v>
          </cell>
          <cell r="M60">
            <v>830</v>
          </cell>
          <cell r="N60" t="str">
            <v>×加算率</v>
          </cell>
          <cell r="O60">
            <v>280</v>
          </cell>
          <cell r="P60">
            <v>790</v>
          </cell>
          <cell r="Q60" t="str">
            <v>×加算率</v>
          </cell>
          <cell r="V60" t="str">
            <v>＋</v>
          </cell>
          <cell r="W60">
            <v>7350</v>
          </cell>
          <cell r="X60">
            <v>70</v>
          </cell>
          <cell r="AM60" t="str">
            <v>Ｂ地域</v>
          </cell>
          <cell r="AN60">
            <v>1900</v>
          </cell>
          <cell r="AO60">
            <v>2100</v>
          </cell>
          <cell r="AQ60" t="str">
            <v>ｂ地域</v>
          </cell>
          <cell r="AR60">
            <v>2800</v>
          </cell>
          <cell r="AS60">
            <v>3100</v>
          </cell>
          <cell r="BG60">
            <v>61</v>
          </cell>
          <cell r="BH60">
            <v>62</v>
          </cell>
        </row>
        <row r="61">
          <cell r="A61" t="str">
            <v>150１，２歳児</v>
          </cell>
          <cell r="D61" t="str">
            <v>3号</v>
          </cell>
          <cell r="E61" t="str">
            <v>１、２歳児</v>
          </cell>
          <cell r="G61">
            <v>93960</v>
          </cell>
          <cell r="H61">
            <v>167460</v>
          </cell>
          <cell r="I61">
            <v>90650</v>
          </cell>
          <cell r="J61">
            <v>164150</v>
          </cell>
          <cell r="K61" t="str">
            <v>＋</v>
          </cell>
          <cell r="L61">
            <v>830</v>
          </cell>
          <cell r="M61">
            <v>1570</v>
          </cell>
          <cell r="N61" t="str">
            <v>×加算率</v>
          </cell>
          <cell r="O61">
            <v>790</v>
          </cell>
          <cell r="P61">
            <v>1530</v>
          </cell>
          <cell r="Q61" t="str">
            <v>×加算率</v>
          </cell>
          <cell r="AA61" t="str">
            <v xml:space="preserve"> 1,050人～</v>
          </cell>
          <cell r="AC61" t="str">
            <v xml:space="preserve"> 1,050人～</v>
          </cell>
          <cell r="AM61" t="str">
            <v>Ｃ地域</v>
          </cell>
          <cell r="AN61">
            <v>1800</v>
          </cell>
          <cell r="AO61">
            <v>1900</v>
          </cell>
          <cell r="AQ61" t="str">
            <v>ｃ地域</v>
          </cell>
          <cell r="AR61">
            <v>2400</v>
          </cell>
          <cell r="AS61">
            <v>2700</v>
          </cell>
          <cell r="BA61">
            <v>7.0000000000000007E-2</v>
          </cell>
          <cell r="BC61">
            <v>0.98</v>
          </cell>
          <cell r="BG61">
            <v>61</v>
          </cell>
          <cell r="BH61">
            <v>62</v>
          </cell>
        </row>
        <row r="62">
          <cell r="A62" t="str">
            <v>150乳児</v>
          </cell>
          <cell r="E62" t="str">
            <v>乳児</v>
          </cell>
          <cell r="G62">
            <v>167460</v>
          </cell>
          <cell r="I62">
            <v>164150</v>
          </cell>
          <cell r="K62" t="str">
            <v>＋</v>
          </cell>
          <cell r="L62">
            <v>1570</v>
          </cell>
          <cell r="N62" t="str">
            <v>×加算率</v>
          </cell>
          <cell r="O62">
            <v>1530</v>
          </cell>
          <cell r="Q62" t="str">
            <v>×加算率</v>
          </cell>
          <cell r="AA62">
            <v>702700</v>
          </cell>
          <cell r="AC62">
            <v>7020</v>
          </cell>
          <cell r="AM62" t="str">
            <v>Ｄ地域</v>
          </cell>
          <cell r="AN62">
            <v>1700</v>
          </cell>
          <cell r="AO62">
            <v>1900</v>
          </cell>
          <cell r="AQ62" t="str">
            <v>ｄ地域</v>
          </cell>
          <cell r="AR62">
            <v>2200</v>
          </cell>
          <cell r="AS62">
            <v>2400</v>
          </cell>
          <cell r="BG62">
            <v>61</v>
          </cell>
          <cell r="BH62">
            <v>62</v>
          </cell>
        </row>
        <row r="63">
          <cell r="A63" t="str">
            <v>160４歳以上児</v>
          </cell>
          <cell r="C63" t="str">
            <v>　151人
　　から
　160人
　　まで</v>
          </cell>
          <cell r="D63" t="str">
            <v>2号</v>
          </cell>
          <cell r="E63" t="str">
            <v>４歳以上児</v>
          </cell>
          <cell r="G63">
            <v>32120</v>
          </cell>
          <cell r="H63">
            <v>39470</v>
          </cell>
          <cell r="I63">
            <v>29020</v>
          </cell>
          <cell r="J63">
            <v>36370</v>
          </cell>
          <cell r="K63" t="str">
            <v>＋</v>
          </cell>
          <cell r="L63">
            <v>250</v>
          </cell>
          <cell r="M63">
            <v>320</v>
          </cell>
          <cell r="N63" t="str">
            <v>×加算率</v>
          </cell>
          <cell r="O63">
            <v>220</v>
          </cell>
          <cell r="P63">
            <v>290</v>
          </cell>
          <cell r="Q63" t="str">
            <v>×加算率</v>
          </cell>
          <cell r="R63" t="str">
            <v>＋</v>
          </cell>
          <cell r="S63">
            <v>3200</v>
          </cell>
          <cell r="T63" t="str">
            <v>＋</v>
          </cell>
          <cell r="U63">
            <v>30</v>
          </cell>
          <cell r="V63" t="str">
            <v>＋</v>
          </cell>
          <cell r="W63">
            <v>7350</v>
          </cell>
          <cell r="X63">
            <v>70</v>
          </cell>
          <cell r="AL63" t="str">
            <v>＋</v>
          </cell>
          <cell r="AM63" t="str">
            <v>Ａ地域</v>
          </cell>
          <cell r="AN63">
            <v>1800</v>
          </cell>
          <cell r="AO63">
            <v>2000</v>
          </cell>
          <cell r="AP63" t="str">
            <v>＋</v>
          </cell>
          <cell r="AQ63" t="str">
            <v>ａ地域</v>
          </cell>
          <cell r="AR63">
            <v>4600</v>
          </cell>
          <cell r="AS63">
            <v>5200</v>
          </cell>
          <cell r="AT63" t="str">
            <v>＋</v>
          </cell>
          <cell r="AU63">
            <v>2750</v>
          </cell>
          <cell r="AV63" t="str">
            <v>＋</v>
          </cell>
          <cell r="AW63">
            <v>20</v>
          </cell>
          <cell r="AZ63" t="str">
            <v>－</v>
          </cell>
          <cell r="BA63" t="str">
            <v>(⑥＋⑦
　＋⑨＋⑪)</v>
          </cell>
          <cell r="BC63" t="str">
            <v>(⑥～⑯)</v>
          </cell>
          <cell r="BG63">
            <v>63</v>
          </cell>
          <cell r="BH63">
            <v>64</v>
          </cell>
          <cell r="BI63">
            <v>15</v>
          </cell>
        </row>
        <row r="64">
          <cell r="A64" t="str">
            <v>160３歳児</v>
          </cell>
          <cell r="E64" t="str">
            <v>３歳児</v>
          </cell>
          <cell r="G64">
            <v>39470</v>
          </cell>
          <cell r="H64">
            <v>94180</v>
          </cell>
          <cell r="I64">
            <v>36370</v>
          </cell>
          <cell r="J64">
            <v>91080</v>
          </cell>
          <cell r="K64" t="str">
            <v>＋</v>
          </cell>
          <cell r="L64">
            <v>320</v>
          </cell>
          <cell r="M64">
            <v>830</v>
          </cell>
          <cell r="N64" t="str">
            <v>×加算率</v>
          </cell>
          <cell r="O64">
            <v>290</v>
          </cell>
          <cell r="P64">
            <v>800</v>
          </cell>
          <cell r="Q64" t="str">
            <v>×加算率</v>
          </cell>
          <cell r="V64" t="str">
            <v>＋</v>
          </cell>
          <cell r="W64">
            <v>7350</v>
          </cell>
          <cell r="X64">
            <v>70</v>
          </cell>
          <cell r="AM64" t="str">
            <v>Ｂ地域</v>
          </cell>
          <cell r="AN64">
            <v>1800</v>
          </cell>
          <cell r="AO64">
            <v>1900</v>
          </cell>
          <cell r="AQ64" t="str">
            <v>ｂ地域</v>
          </cell>
          <cell r="AR64">
            <v>2500</v>
          </cell>
          <cell r="AS64">
            <v>2800</v>
          </cell>
          <cell r="BG64">
            <v>63</v>
          </cell>
          <cell r="BH64">
            <v>64</v>
          </cell>
        </row>
        <row r="65">
          <cell r="A65" t="str">
            <v>160１，２歳児</v>
          </cell>
          <cell r="D65" t="str">
            <v>3号</v>
          </cell>
          <cell r="E65" t="str">
            <v>１、２歳児</v>
          </cell>
          <cell r="G65">
            <v>94180</v>
          </cell>
          <cell r="H65">
            <v>167680</v>
          </cell>
          <cell r="I65">
            <v>91080</v>
          </cell>
          <cell r="J65">
            <v>164580</v>
          </cell>
          <cell r="K65" t="str">
            <v>＋</v>
          </cell>
          <cell r="L65">
            <v>830</v>
          </cell>
          <cell r="M65">
            <v>1570</v>
          </cell>
          <cell r="N65" t="str">
            <v>×加算率</v>
          </cell>
          <cell r="O65">
            <v>800</v>
          </cell>
          <cell r="P65">
            <v>1540</v>
          </cell>
          <cell r="Q65" t="str">
            <v>×加算率</v>
          </cell>
          <cell r="AM65" t="str">
            <v>Ｃ地域</v>
          </cell>
          <cell r="AN65">
            <v>1600</v>
          </cell>
          <cell r="AO65">
            <v>1800</v>
          </cell>
          <cell r="AQ65" t="str">
            <v>ｃ地域</v>
          </cell>
          <cell r="AR65">
            <v>2200</v>
          </cell>
          <cell r="AS65">
            <v>2500</v>
          </cell>
          <cell r="BA65">
            <v>0.08</v>
          </cell>
          <cell r="BC65">
            <v>0.98</v>
          </cell>
          <cell r="BG65">
            <v>63</v>
          </cell>
          <cell r="BH65">
            <v>64</v>
          </cell>
        </row>
        <row r="66">
          <cell r="A66" t="str">
            <v>160乳児</v>
          </cell>
          <cell r="E66" t="str">
            <v>乳児</v>
          </cell>
          <cell r="G66">
            <v>167680</v>
          </cell>
          <cell r="I66">
            <v>164580</v>
          </cell>
          <cell r="K66" t="str">
            <v>＋</v>
          </cell>
          <cell r="L66">
            <v>1570</v>
          </cell>
          <cell r="N66" t="str">
            <v>×加算率</v>
          </cell>
          <cell r="O66">
            <v>1540</v>
          </cell>
          <cell r="Q66" t="str">
            <v>×加算率</v>
          </cell>
          <cell r="AM66" t="str">
            <v>Ｄ地域</v>
          </cell>
          <cell r="AN66">
            <v>1600</v>
          </cell>
          <cell r="AO66">
            <v>1700</v>
          </cell>
          <cell r="AQ66" t="str">
            <v>ｄ地域</v>
          </cell>
          <cell r="AR66">
            <v>2000</v>
          </cell>
          <cell r="AS66">
            <v>2200</v>
          </cell>
          <cell r="BG66">
            <v>63</v>
          </cell>
          <cell r="BH66">
            <v>64</v>
          </cell>
        </row>
        <row r="67">
          <cell r="A67" t="str">
            <v>170４歳以上児</v>
          </cell>
          <cell r="C67" t="str">
            <v>　161人
　　から
　170人
　　まで</v>
          </cell>
          <cell r="D67" t="str">
            <v>2号</v>
          </cell>
          <cell r="E67" t="str">
            <v>４歳以上児</v>
          </cell>
          <cell r="G67">
            <v>31530</v>
          </cell>
          <cell r="H67">
            <v>38880</v>
          </cell>
          <cell r="I67">
            <v>28610</v>
          </cell>
          <cell r="J67">
            <v>35960</v>
          </cell>
          <cell r="K67" t="str">
            <v>＋</v>
          </cell>
          <cell r="L67">
            <v>240</v>
          </cell>
          <cell r="M67">
            <v>310</v>
          </cell>
          <cell r="N67" t="str">
            <v>×加算率</v>
          </cell>
          <cell r="O67">
            <v>210</v>
          </cell>
          <cell r="P67">
            <v>280</v>
          </cell>
          <cell r="Q67" t="str">
            <v>×加算率</v>
          </cell>
          <cell r="R67" t="str">
            <v>＋</v>
          </cell>
          <cell r="S67">
            <v>3020</v>
          </cell>
          <cell r="T67" t="str">
            <v>＋</v>
          </cell>
          <cell r="U67">
            <v>30</v>
          </cell>
          <cell r="V67" t="str">
            <v>＋</v>
          </cell>
          <cell r="W67">
            <v>7350</v>
          </cell>
          <cell r="X67">
            <v>70</v>
          </cell>
          <cell r="AL67" t="str">
            <v>＋</v>
          </cell>
          <cell r="AM67" t="str">
            <v>Ａ地域</v>
          </cell>
          <cell r="AN67">
            <v>2000</v>
          </cell>
          <cell r="AO67">
            <v>2200</v>
          </cell>
          <cell r="AP67" t="str">
            <v>＋</v>
          </cell>
          <cell r="AQ67" t="str">
            <v>ａ地域</v>
          </cell>
          <cell r="AR67">
            <v>5100</v>
          </cell>
          <cell r="AS67">
            <v>5700</v>
          </cell>
          <cell r="AT67" t="str">
            <v>＋</v>
          </cell>
          <cell r="AU67">
            <v>2590</v>
          </cell>
          <cell r="AV67" t="str">
            <v>＋</v>
          </cell>
          <cell r="AW67">
            <v>20</v>
          </cell>
          <cell r="AZ67" t="str">
            <v>－</v>
          </cell>
          <cell r="BA67" t="str">
            <v>(⑥＋⑦
　＋⑨＋⑪)</v>
          </cell>
          <cell r="BC67" t="str">
            <v>(⑥～⑯)</v>
          </cell>
          <cell r="BG67">
            <v>65</v>
          </cell>
          <cell r="BH67">
            <v>66</v>
          </cell>
          <cell r="BI67">
            <v>16</v>
          </cell>
        </row>
        <row r="68">
          <cell r="A68" t="str">
            <v>170３歳児</v>
          </cell>
          <cell r="E68" t="str">
            <v>３歳児</v>
          </cell>
          <cell r="G68">
            <v>38880</v>
          </cell>
          <cell r="H68">
            <v>93590</v>
          </cell>
          <cell r="I68">
            <v>35960</v>
          </cell>
          <cell r="J68">
            <v>90670</v>
          </cell>
          <cell r="K68" t="str">
            <v>＋</v>
          </cell>
          <cell r="L68">
            <v>310</v>
          </cell>
          <cell r="M68">
            <v>820</v>
          </cell>
          <cell r="N68" t="str">
            <v>×加算率</v>
          </cell>
          <cell r="O68">
            <v>280</v>
          </cell>
          <cell r="P68">
            <v>790</v>
          </cell>
          <cell r="Q68" t="str">
            <v>×加算率</v>
          </cell>
          <cell r="V68" t="str">
            <v>＋</v>
          </cell>
          <cell r="W68">
            <v>7350</v>
          </cell>
          <cell r="X68">
            <v>70</v>
          </cell>
          <cell r="AM68" t="str">
            <v>Ｂ地域</v>
          </cell>
          <cell r="AN68">
            <v>1900</v>
          </cell>
          <cell r="AO68">
            <v>2100</v>
          </cell>
          <cell r="AQ68" t="str">
            <v>ｂ地域</v>
          </cell>
          <cell r="AR68">
            <v>2800</v>
          </cell>
          <cell r="AS68">
            <v>3100</v>
          </cell>
          <cell r="BG68">
            <v>65</v>
          </cell>
          <cell r="BH68">
            <v>66</v>
          </cell>
        </row>
        <row r="69">
          <cell r="A69" t="str">
            <v>170１，２歳児</v>
          </cell>
          <cell r="D69" t="str">
            <v>3号</v>
          </cell>
          <cell r="E69" t="str">
            <v>１、２歳児</v>
          </cell>
          <cell r="G69">
            <v>93590</v>
          </cell>
          <cell r="H69">
            <v>167090</v>
          </cell>
          <cell r="I69">
            <v>90670</v>
          </cell>
          <cell r="J69">
            <v>164170</v>
          </cell>
          <cell r="K69" t="str">
            <v>＋</v>
          </cell>
          <cell r="L69">
            <v>820</v>
          </cell>
          <cell r="M69">
            <v>1560</v>
          </cell>
          <cell r="N69" t="str">
            <v>×加算率</v>
          </cell>
          <cell r="O69">
            <v>790</v>
          </cell>
          <cell r="P69">
            <v>1530</v>
          </cell>
          <cell r="Q69" t="str">
            <v>×加算率</v>
          </cell>
          <cell r="AM69" t="str">
            <v>Ｃ地域</v>
          </cell>
          <cell r="AN69">
            <v>1800</v>
          </cell>
          <cell r="AO69">
            <v>1900</v>
          </cell>
          <cell r="AQ69" t="str">
            <v>ｃ地域</v>
          </cell>
          <cell r="AR69">
            <v>2400</v>
          </cell>
          <cell r="AS69">
            <v>2700</v>
          </cell>
          <cell r="BA69">
            <v>7.0000000000000007E-2</v>
          </cell>
          <cell r="BC69">
            <v>0.99</v>
          </cell>
          <cell r="BG69">
            <v>65</v>
          </cell>
          <cell r="BH69">
            <v>66</v>
          </cell>
        </row>
        <row r="70">
          <cell r="A70" t="str">
            <v>170乳児</v>
          </cell>
          <cell r="E70" t="str">
            <v>乳児</v>
          </cell>
          <cell r="G70">
            <v>167090</v>
          </cell>
          <cell r="I70">
            <v>164170</v>
          </cell>
          <cell r="K70" t="str">
            <v>＋</v>
          </cell>
          <cell r="L70">
            <v>1560</v>
          </cell>
          <cell r="N70" t="str">
            <v>×加算率</v>
          </cell>
          <cell r="O70">
            <v>1530</v>
          </cell>
          <cell r="Q70" t="str">
            <v>×加算率</v>
          </cell>
          <cell r="AM70" t="str">
            <v>Ｄ地域</v>
          </cell>
          <cell r="AN70">
            <v>1700</v>
          </cell>
          <cell r="AO70">
            <v>1800</v>
          </cell>
          <cell r="AQ70" t="str">
            <v>ｄ地域</v>
          </cell>
          <cell r="AR70">
            <v>2200</v>
          </cell>
          <cell r="AS70">
            <v>2400</v>
          </cell>
          <cell r="BG70">
            <v>65</v>
          </cell>
          <cell r="BH70">
            <v>66</v>
          </cell>
        </row>
        <row r="71">
          <cell r="A71" t="str">
            <v>180４歳以上児</v>
          </cell>
          <cell r="C71" t="str">
            <v>　171人
　　以上</v>
          </cell>
          <cell r="D71" t="str">
            <v>2号</v>
          </cell>
          <cell r="E71" t="str">
            <v>４歳以上児</v>
          </cell>
          <cell r="G71">
            <v>30980</v>
          </cell>
          <cell r="H71">
            <v>38330</v>
          </cell>
          <cell r="I71">
            <v>28220</v>
          </cell>
          <cell r="J71">
            <v>35570</v>
          </cell>
          <cell r="K71" t="str">
            <v>＋</v>
          </cell>
          <cell r="L71">
            <v>240</v>
          </cell>
          <cell r="M71">
            <v>310</v>
          </cell>
          <cell r="N71" t="str">
            <v>×加算率</v>
          </cell>
          <cell r="O71">
            <v>210</v>
          </cell>
          <cell r="P71">
            <v>280</v>
          </cell>
          <cell r="Q71" t="str">
            <v>×加算率</v>
          </cell>
          <cell r="R71" t="str">
            <v>＋</v>
          </cell>
          <cell r="S71">
            <v>2850</v>
          </cell>
          <cell r="T71" t="str">
            <v>＋</v>
          </cell>
          <cell r="U71">
            <v>20</v>
          </cell>
          <cell r="V71" t="str">
            <v>＋</v>
          </cell>
          <cell r="W71">
            <v>7350</v>
          </cell>
          <cell r="X71">
            <v>70</v>
          </cell>
          <cell r="AL71" t="str">
            <v>＋</v>
          </cell>
          <cell r="AM71" t="str">
            <v>Ａ地域</v>
          </cell>
          <cell r="AN71">
            <v>1800</v>
          </cell>
          <cell r="AO71">
            <v>2000</v>
          </cell>
          <cell r="AP71" t="str">
            <v>＋</v>
          </cell>
          <cell r="AQ71" t="str">
            <v>ａ地域</v>
          </cell>
          <cell r="AR71">
            <v>4600</v>
          </cell>
          <cell r="AS71">
            <v>5200</v>
          </cell>
          <cell r="AT71" t="str">
            <v>＋</v>
          </cell>
          <cell r="AU71">
            <v>2440</v>
          </cell>
          <cell r="AV71" t="str">
            <v>＋</v>
          </cell>
          <cell r="AW71">
            <v>20</v>
          </cell>
          <cell r="AZ71" t="str">
            <v>－</v>
          </cell>
          <cell r="BA71" t="str">
            <v>(⑥＋⑦
　＋⑨＋⑪)</v>
          </cell>
          <cell r="BC71" t="str">
            <v>(⑥～⑯)</v>
          </cell>
          <cell r="BG71">
            <v>67</v>
          </cell>
          <cell r="BH71">
            <v>68</v>
          </cell>
          <cell r="BI71">
            <v>17</v>
          </cell>
        </row>
        <row r="72">
          <cell r="A72" t="str">
            <v>180３歳児</v>
          </cell>
          <cell r="E72" t="str">
            <v>３歳児</v>
          </cell>
          <cell r="G72">
            <v>38330</v>
          </cell>
          <cell r="H72">
            <v>93040</v>
          </cell>
          <cell r="I72">
            <v>35570</v>
          </cell>
          <cell r="J72">
            <v>90280</v>
          </cell>
          <cell r="K72" t="str">
            <v>＋</v>
          </cell>
          <cell r="L72">
            <v>310</v>
          </cell>
          <cell r="M72">
            <v>820</v>
          </cell>
          <cell r="N72" t="str">
            <v>×加算率</v>
          </cell>
          <cell r="O72">
            <v>280</v>
          </cell>
          <cell r="P72">
            <v>790</v>
          </cell>
          <cell r="Q72" t="str">
            <v>×加算率</v>
          </cell>
          <cell r="V72" t="str">
            <v>＋</v>
          </cell>
          <cell r="W72">
            <v>7350</v>
          </cell>
          <cell r="X72">
            <v>70</v>
          </cell>
          <cell r="AM72" t="str">
            <v>Ｂ地域</v>
          </cell>
          <cell r="AN72">
            <v>1800</v>
          </cell>
          <cell r="AO72">
            <v>1900</v>
          </cell>
          <cell r="AQ72" t="str">
            <v>ｂ地域</v>
          </cell>
          <cell r="AR72">
            <v>2500</v>
          </cell>
          <cell r="AS72">
            <v>2800</v>
          </cell>
          <cell r="BG72">
            <v>67</v>
          </cell>
          <cell r="BH72">
            <v>68</v>
          </cell>
        </row>
        <row r="73">
          <cell r="A73" t="str">
            <v>180１，２歳児</v>
          </cell>
          <cell r="D73" t="str">
            <v>3号</v>
          </cell>
          <cell r="E73" t="str">
            <v>１、２歳児</v>
          </cell>
          <cell r="G73">
            <v>93040</v>
          </cell>
          <cell r="H73">
            <v>166540</v>
          </cell>
          <cell r="I73">
            <v>90280</v>
          </cell>
          <cell r="J73">
            <v>163780</v>
          </cell>
          <cell r="K73" t="str">
            <v>＋</v>
          </cell>
          <cell r="L73">
            <v>820</v>
          </cell>
          <cell r="M73">
            <v>1560</v>
          </cell>
          <cell r="N73" t="str">
            <v>×加算率</v>
          </cell>
          <cell r="O73">
            <v>790</v>
          </cell>
          <cell r="P73">
            <v>1530</v>
          </cell>
          <cell r="Q73" t="str">
            <v>×加算率</v>
          </cell>
          <cell r="AM73" t="str">
            <v>Ｃ地域</v>
          </cell>
          <cell r="AN73">
            <v>1700</v>
          </cell>
          <cell r="AO73">
            <v>1800</v>
          </cell>
          <cell r="AQ73" t="str">
            <v>ｃ地域</v>
          </cell>
          <cell r="AR73">
            <v>2200</v>
          </cell>
          <cell r="AS73">
            <v>2500</v>
          </cell>
          <cell r="BA73">
            <v>7.0000000000000007E-2</v>
          </cell>
          <cell r="BC73">
            <v>0.99</v>
          </cell>
          <cell r="BG73">
            <v>67</v>
          </cell>
          <cell r="BH73">
            <v>68</v>
          </cell>
        </row>
        <row r="74">
          <cell r="A74" t="str">
            <v>180乳児</v>
          </cell>
          <cell r="E74" t="str">
            <v>乳児</v>
          </cell>
          <cell r="G74">
            <v>166540</v>
          </cell>
          <cell r="I74">
            <v>163780</v>
          </cell>
          <cell r="K74" t="str">
            <v>＋</v>
          </cell>
          <cell r="L74">
            <v>1560</v>
          </cell>
          <cell r="N74" t="str">
            <v>×加算率</v>
          </cell>
          <cell r="O74">
            <v>1530</v>
          </cell>
          <cell r="Q74" t="str">
            <v>×加算率</v>
          </cell>
          <cell r="AM74" t="str">
            <v>Ｄ地域</v>
          </cell>
          <cell r="AN74">
            <v>1600</v>
          </cell>
          <cell r="AO74">
            <v>1700</v>
          </cell>
          <cell r="AQ74" t="str">
            <v>ｄ地域</v>
          </cell>
          <cell r="AR74">
            <v>2000</v>
          </cell>
          <cell r="AS74">
            <v>2200</v>
          </cell>
          <cell r="BG74">
            <v>67</v>
          </cell>
          <cell r="BH74">
            <v>68</v>
          </cell>
        </row>
      </sheetData>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41"/>
  <sheetViews>
    <sheetView tabSelected="1" view="pageBreakPreview" zoomScale="85" zoomScaleNormal="85" zoomScaleSheetLayoutView="85" workbookViewId="0">
      <selection activeCell="AG1" sqref="AG1"/>
    </sheetView>
  </sheetViews>
  <sheetFormatPr defaultRowHeight="13.5"/>
  <cols>
    <col min="1" max="1" width="2.875" style="25" customWidth="1"/>
    <col min="2" max="12" width="2.75" style="25" customWidth="1"/>
    <col min="13" max="18" width="3.125" style="25" customWidth="1"/>
    <col min="19" max="26" width="2.75" style="25" customWidth="1"/>
    <col min="27" max="27" width="4.75" style="25" customWidth="1"/>
    <col min="28" max="29" width="2.75" style="25" customWidth="1"/>
    <col min="30" max="31" width="3.5" style="25" customWidth="1"/>
    <col min="32" max="32" width="4.875" style="25" customWidth="1"/>
    <col min="33" max="16384" width="9" style="25"/>
  </cols>
  <sheetData>
    <row r="1" spans="1:34" ht="14.25" customHeight="1" thickBot="1">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row>
    <row r="2" spans="1:34" ht="14.25" customHeight="1">
      <c r="A2" s="31"/>
      <c r="B2" s="90" t="s">
        <v>33</v>
      </c>
      <c r="C2" s="91"/>
      <c r="D2" s="91"/>
      <c r="E2" s="91"/>
      <c r="F2" s="91"/>
      <c r="G2" s="91"/>
      <c r="H2" s="91"/>
      <c r="I2" s="92"/>
      <c r="J2" s="31"/>
      <c r="K2" s="31"/>
      <c r="L2" s="31"/>
      <c r="M2" s="31"/>
      <c r="N2" s="31"/>
      <c r="O2" s="31"/>
      <c r="P2" s="31"/>
      <c r="Q2" s="31"/>
      <c r="R2" s="99" t="s">
        <v>39</v>
      </c>
      <c r="S2" s="100"/>
      <c r="T2" s="100"/>
      <c r="U2" s="101"/>
      <c r="V2" s="110" t="s">
        <v>40</v>
      </c>
      <c r="W2" s="111"/>
      <c r="X2" s="111"/>
      <c r="Y2" s="111"/>
      <c r="Z2" s="112"/>
      <c r="AA2" s="112"/>
      <c r="AB2" s="112"/>
      <c r="AC2" s="112"/>
      <c r="AD2" s="111" t="s">
        <v>6</v>
      </c>
      <c r="AE2" s="113"/>
      <c r="AF2" s="31"/>
    </row>
    <row r="3" spans="1:34" ht="14.25" customHeight="1">
      <c r="A3" s="31"/>
      <c r="B3" s="93"/>
      <c r="C3" s="94"/>
      <c r="D3" s="94"/>
      <c r="E3" s="94"/>
      <c r="F3" s="94"/>
      <c r="G3" s="94"/>
      <c r="H3" s="94"/>
      <c r="I3" s="95"/>
      <c r="J3" s="31"/>
      <c r="K3" s="31"/>
      <c r="L3" s="31"/>
      <c r="M3" s="31"/>
      <c r="N3" s="31"/>
      <c r="O3" s="31"/>
      <c r="P3" s="31"/>
      <c r="Q3" s="31"/>
      <c r="R3" s="75" t="s">
        <v>7</v>
      </c>
      <c r="S3" s="76"/>
      <c r="T3" s="76"/>
      <c r="U3" s="77"/>
      <c r="V3" s="102" t="s">
        <v>37</v>
      </c>
      <c r="W3" s="103"/>
      <c r="X3" s="103"/>
      <c r="Y3" s="103"/>
      <c r="Z3" s="103"/>
      <c r="AA3" s="103"/>
      <c r="AB3" s="103"/>
      <c r="AC3" s="103"/>
      <c r="AD3" s="103"/>
      <c r="AE3" s="104"/>
      <c r="AF3" s="31"/>
      <c r="AH3" s="26"/>
    </row>
    <row r="4" spans="1:34" ht="14.25" customHeight="1">
      <c r="A4" s="31"/>
      <c r="B4" s="93"/>
      <c r="C4" s="94"/>
      <c r="D4" s="94"/>
      <c r="E4" s="94"/>
      <c r="F4" s="94"/>
      <c r="G4" s="94"/>
      <c r="H4" s="94"/>
      <c r="I4" s="95"/>
      <c r="J4" s="31"/>
      <c r="K4" s="31"/>
      <c r="L4" s="31"/>
      <c r="M4" s="31"/>
      <c r="N4" s="31"/>
      <c r="O4" s="31"/>
      <c r="P4" s="31"/>
      <c r="Q4" s="31"/>
      <c r="R4" s="114" t="s">
        <v>8</v>
      </c>
      <c r="S4" s="115"/>
      <c r="T4" s="115"/>
      <c r="U4" s="116"/>
      <c r="V4" s="70"/>
      <c r="W4" s="70"/>
      <c r="X4" s="70"/>
      <c r="Y4" s="70"/>
      <c r="Z4" s="70"/>
      <c r="AA4" s="70"/>
      <c r="AB4" s="70"/>
      <c r="AC4" s="70"/>
      <c r="AD4" s="70"/>
      <c r="AE4" s="71"/>
      <c r="AF4" s="31"/>
      <c r="AH4" s="27"/>
    </row>
    <row r="5" spans="1:34" ht="14.25" customHeight="1">
      <c r="A5" s="31"/>
      <c r="B5" s="93"/>
      <c r="C5" s="94"/>
      <c r="D5" s="94"/>
      <c r="E5" s="94"/>
      <c r="F5" s="94"/>
      <c r="G5" s="94"/>
      <c r="H5" s="94"/>
      <c r="I5" s="95"/>
      <c r="J5" s="31"/>
      <c r="K5" s="31"/>
      <c r="L5" s="31"/>
      <c r="M5" s="31"/>
      <c r="N5" s="31"/>
      <c r="O5" s="31"/>
      <c r="P5" s="31"/>
      <c r="Q5" s="31"/>
      <c r="R5" s="72" t="s">
        <v>20</v>
      </c>
      <c r="S5" s="73"/>
      <c r="T5" s="73"/>
      <c r="U5" s="74"/>
      <c r="V5" s="78"/>
      <c r="W5" s="79"/>
      <c r="X5" s="79"/>
      <c r="Y5" s="79"/>
      <c r="Z5" s="79"/>
      <c r="AA5" s="79"/>
      <c r="AB5" s="79"/>
      <c r="AC5" s="79"/>
      <c r="AD5" s="79"/>
      <c r="AE5" s="80"/>
      <c r="AF5" s="31"/>
      <c r="AH5" s="27"/>
    </row>
    <row r="6" spans="1:34" ht="14.25" customHeight="1">
      <c r="A6" s="31"/>
      <c r="B6" s="93"/>
      <c r="C6" s="94"/>
      <c r="D6" s="94"/>
      <c r="E6" s="94"/>
      <c r="F6" s="94"/>
      <c r="G6" s="94"/>
      <c r="H6" s="94"/>
      <c r="I6" s="95"/>
      <c r="J6" s="31"/>
      <c r="K6" s="31"/>
      <c r="L6" s="31"/>
      <c r="M6" s="31"/>
      <c r="N6" s="31"/>
      <c r="O6" s="31"/>
      <c r="P6" s="31"/>
      <c r="Q6" s="31"/>
      <c r="R6" s="75"/>
      <c r="S6" s="76"/>
      <c r="T6" s="76"/>
      <c r="U6" s="77"/>
      <c r="V6" s="81"/>
      <c r="W6" s="82"/>
      <c r="X6" s="82"/>
      <c r="Y6" s="82"/>
      <c r="Z6" s="82"/>
      <c r="AA6" s="82"/>
      <c r="AB6" s="82"/>
      <c r="AC6" s="82"/>
      <c r="AD6" s="82"/>
      <c r="AE6" s="83"/>
      <c r="AF6" s="31"/>
      <c r="AH6" s="28"/>
    </row>
    <row r="7" spans="1:34" ht="14.25" customHeight="1" thickBot="1">
      <c r="A7" s="31"/>
      <c r="B7" s="96"/>
      <c r="C7" s="97"/>
      <c r="D7" s="97"/>
      <c r="E7" s="97"/>
      <c r="F7" s="97"/>
      <c r="G7" s="97"/>
      <c r="H7" s="97"/>
      <c r="I7" s="98"/>
      <c r="J7" s="31"/>
      <c r="K7" s="31"/>
      <c r="L7" s="31"/>
      <c r="M7" s="31"/>
      <c r="N7" s="31"/>
      <c r="O7" s="31"/>
      <c r="P7" s="31"/>
      <c r="Q7" s="31"/>
      <c r="R7" s="105" t="s">
        <v>41</v>
      </c>
      <c r="S7" s="106"/>
      <c r="T7" s="106"/>
      <c r="U7" s="107"/>
      <c r="V7" s="108"/>
      <c r="W7" s="108"/>
      <c r="X7" s="108"/>
      <c r="Y7" s="108"/>
      <c r="Z7" s="108"/>
      <c r="AA7" s="108"/>
      <c r="AB7" s="108"/>
      <c r="AC7" s="108"/>
      <c r="AD7" s="108"/>
      <c r="AE7" s="109"/>
      <c r="AF7" s="31"/>
    </row>
    <row r="8" spans="1:34" ht="3" customHeight="1">
      <c r="A8" s="31"/>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row>
    <row r="9" spans="1:34" ht="6.75" customHeight="1">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row>
    <row r="10" spans="1:34" ht="45" customHeight="1">
      <c r="A10" s="117" t="s">
        <v>61</v>
      </c>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31"/>
    </row>
    <row r="11" spans="1:34" ht="21.75" customHeight="1">
      <c r="A11" s="2"/>
      <c r="B11" s="3" t="s">
        <v>25</v>
      </c>
      <c r="C11" s="4"/>
      <c r="D11" s="4"/>
      <c r="E11" s="4"/>
      <c r="F11" s="4"/>
      <c r="G11" s="4"/>
      <c r="H11" s="4"/>
      <c r="I11" s="4"/>
      <c r="J11" s="5"/>
      <c r="K11" s="5"/>
      <c r="L11" s="5"/>
      <c r="M11" s="5"/>
      <c r="N11" s="5"/>
      <c r="O11" s="5"/>
      <c r="P11" s="5"/>
      <c r="Q11" s="5"/>
      <c r="R11" s="5"/>
      <c r="S11" s="5"/>
      <c r="T11" s="5"/>
      <c r="U11" s="5"/>
      <c r="V11" s="5"/>
      <c r="W11" s="5"/>
      <c r="X11" s="5"/>
      <c r="Y11" s="5"/>
      <c r="Z11" s="5"/>
      <c r="AA11" s="5"/>
      <c r="AB11" s="5"/>
      <c r="AC11" s="5"/>
      <c r="AD11" s="5"/>
      <c r="AE11" s="5"/>
      <c r="AF11" s="31"/>
    </row>
    <row r="12" spans="1:34" ht="18" customHeight="1">
      <c r="A12" s="31"/>
      <c r="B12" s="31"/>
      <c r="C12" s="31"/>
      <c r="D12" s="31"/>
      <c r="E12" s="31"/>
      <c r="F12" s="31"/>
      <c r="G12" s="31"/>
      <c r="H12" s="62"/>
      <c r="I12" s="63"/>
      <c r="J12" s="63"/>
      <c r="K12" s="63"/>
      <c r="L12" s="63"/>
      <c r="M12" s="64"/>
      <c r="N12" s="64"/>
      <c r="O12" s="64"/>
      <c r="P12" s="64"/>
      <c r="Q12" s="64"/>
      <c r="R12" s="64"/>
      <c r="S12" s="64"/>
      <c r="T12" s="64"/>
      <c r="U12" s="64"/>
      <c r="V12" s="64"/>
      <c r="W12" s="64"/>
      <c r="X12" s="64"/>
      <c r="Y12" s="64"/>
      <c r="Z12" s="64"/>
      <c r="AA12" s="64"/>
      <c r="AB12" s="64"/>
      <c r="AC12" s="64"/>
      <c r="AD12" s="64"/>
      <c r="AE12" s="31"/>
      <c r="AF12" s="31"/>
    </row>
    <row r="13" spans="1:34" ht="33" customHeight="1">
      <c r="A13" s="2"/>
      <c r="B13" s="3"/>
      <c r="C13" s="84" t="s">
        <v>42</v>
      </c>
      <c r="D13" s="85"/>
      <c r="E13" s="85"/>
      <c r="F13" s="85"/>
      <c r="G13" s="85"/>
      <c r="H13" s="85"/>
      <c r="I13" s="85"/>
      <c r="J13" s="85"/>
      <c r="K13" s="85"/>
      <c r="L13" s="85"/>
      <c r="M13" s="85"/>
      <c r="N13" s="85"/>
      <c r="O13" s="85"/>
      <c r="P13" s="85"/>
      <c r="Q13" s="85"/>
      <c r="R13" s="85"/>
      <c r="S13" s="85"/>
      <c r="T13" s="85"/>
      <c r="U13" s="85"/>
      <c r="V13" s="85"/>
      <c r="W13" s="86"/>
      <c r="X13" s="87"/>
      <c r="Y13" s="88"/>
      <c r="Z13" s="88"/>
      <c r="AA13" s="88"/>
      <c r="AB13" s="88"/>
      <c r="AC13" s="88"/>
      <c r="AD13" s="88"/>
      <c r="AE13" s="89"/>
      <c r="AF13" s="31"/>
    </row>
    <row r="14" spans="1:34" ht="33" customHeight="1">
      <c r="A14" s="2"/>
      <c r="B14" s="3"/>
      <c r="C14" s="84" t="s">
        <v>52</v>
      </c>
      <c r="D14" s="85"/>
      <c r="E14" s="85"/>
      <c r="F14" s="85"/>
      <c r="G14" s="85"/>
      <c r="H14" s="85"/>
      <c r="I14" s="85"/>
      <c r="J14" s="85"/>
      <c r="K14" s="85"/>
      <c r="L14" s="85"/>
      <c r="M14" s="85"/>
      <c r="N14" s="85"/>
      <c r="O14" s="85"/>
      <c r="P14" s="85"/>
      <c r="Q14" s="85"/>
      <c r="R14" s="85"/>
      <c r="S14" s="85"/>
      <c r="T14" s="85"/>
      <c r="U14" s="85"/>
      <c r="V14" s="85"/>
      <c r="W14" s="86"/>
      <c r="X14" s="87"/>
      <c r="Y14" s="88"/>
      <c r="Z14" s="88"/>
      <c r="AA14" s="88"/>
      <c r="AB14" s="88"/>
      <c r="AC14" s="88"/>
      <c r="AD14" s="88"/>
      <c r="AE14" s="24" t="s">
        <v>51</v>
      </c>
      <c r="AF14" s="31"/>
    </row>
    <row r="15" spans="1:34" ht="21.75" customHeight="1">
      <c r="A15" s="2"/>
      <c r="B15" s="3"/>
      <c r="C15" s="4"/>
      <c r="D15" s="4"/>
      <c r="E15" s="4"/>
      <c r="F15" s="4"/>
      <c r="G15" s="4"/>
      <c r="H15" s="4"/>
      <c r="I15" s="4"/>
      <c r="J15" s="5"/>
      <c r="K15" s="5"/>
      <c r="L15" s="5"/>
      <c r="M15" s="5"/>
      <c r="N15" s="5"/>
      <c r="O15" s="5"/>
      <c r="P15" s="5"/>
      <c r="Q15" s="5"/>
      <c r="R15" s="5"/>
      <c r="S15" s="5"/>
      <c r="T15" s="5"/>
      <c r="U15" s="5"/>
      <c r="V15" s="5"/>
      <c r="W15" s="5"/>
      <c r="X15" s="5"/>
      <c r="Y15" s="5"/>
      <c r="Z15" s="5"/>
      <c r="AA15" s="5"/>
      <c r="AB15" s="5"/>
      <c r="AC15" s="5"/>
      <c r="AD15" s="5"/>
      <c r="AE15" s="5"/>
      <c r="AF15" s="31"/>
    </row>
    <row r="16" spans="1:34" ht="27.75" customHeight="1">
      <c r="A16" s="31"/>
      <c r="B16" s="31"/>
      <c r="C16" s="119" t="s">
        <v>26</v>
      </c>
      <c r="D16" s="120"/>
      <c r="E16" s="120"/>
      <c r="F16" s="120"/>
      <c r="G16" s="120"/>
      <c r="H16" s="120"/>
      <c r="I16" s="121"/>
      <c r="J16" s="122"/>
      <c r="K16" s="122"/>
      <c r="L16" s="122"/>
      <c r="M16" s="123" t="s">
        <v>18</v>
      </c>
      <c r="N16" s="124"/>
      <c r="O16" s="64"/>
      <c r="P16" s="64"/>
      <c r="Q16" s="64"/>
      <c r="R16" s="31"/>
      <c r="S16" s="31"/>
      <c r="T16" s="31"/>
      <c r="U16" s="31"/>
      <c r="V16" s="31"/>
      <c r="W16" s="31"/>
      <c r="X16" s="31"/>
      <c r="Y16" s="31"/>
      <c r="Z16" s="31"/>
      <c r="AA16" s="31"/>
      <c r="AB16" s="31"/>
      <c r="AC16" s="31"/>
      <c r="AD16" s="31"/>
      <c r="AE16" s="31"/>
      <c r="AF16" s="31"/>
    </row>
    <row r="17" spans="1:32" ht="23.25" customHeight="1" thickBot="1">
      <c r="A17" s="31"/>
      <c r="B17" s="31"/>
      <c r="C17" s="66"/>
      <c r="D17" s="66"/>
      <c r="E17" s="66"/>
      <c r="F17" s="66"/>
      <c r="G17" s="66"/>
      <c r="H17" s="67"/>
      <c r="I17" s="68"/>
      <c r="J17" s="68"/>
      <c r="K17" s="68"/>
      <c r="L17" s="68"/>
      <c r="M17" s="65"/>
      <c r="N17" s="65"/>
      <c r="O17" s="65"/>
      <c r="P17" s="65"/>
      <c r="Q17" s="65"/>
      <c r="R17" s="65"/>
      <c r="S17" s="65"/>
      <c r="T17" s="65"/>
      <c r="U17" s="65"/>
      <c r="V17" s="65"/>
      <c r="W17" s="65"/>
      <c r="X17" s="65"/>
      <c r="Y17" s="65"/>
      <c r="Z17" s="65"/>
      <c r="AA17" s="65"/>
      <c r="AB17" s="65"/>
      <c r="AC17" s="65"/>
      <c r="AD17" s="65"/>
      <c r="AE17" s="66"/>
      <c r="AF17" s="31"/>
    </row>
    <row r="18" spans="1:32" ht="35.25" customHeight="1" thickTop="1" thickBot="1">
      <c r="A18" s="31"/>
      <c r="B18" s="31"/>
      <c r="C18" s="125" t="s">
        <v>53</v>
      </c>
      <c r="D18" s="126"/>
      <c r="E18" s="126"/>
      <c r="F18" s="126"/>
      <c r="G18" s="126"/>
      <c r="H18" s="126"/>
      <c r="I18" s="126"/>
      <c r="J18" s="126"/>
      <c r="K18" s="126"/>
      <c r="L18" s="126"/>
      <c r="M18" s="126"/>
      <c r="N18" s="126"/>
      <c r="O18" s="126"/>
      <c r="P18" s="126"/>
      <c r="Q18" s="126"/>
      <c r="R18" s="126"/>
      <c r="S18" s="126"/>
      <c r="T18" s="126"/>
      <c r="U18" s="126"/>
      <c r="V18" s="126"/>
      <c r="W18" s="127"/>
      <c r="X18" s="162">
        <f>X20+X22</f>
        <v>0</v>
      </c>
      <c r="Y18" s="162"/>
      <c r="Z18" s="162"/>
      <c r="AA18" s="162"/>
      <c r="AB18" s="162"/>
      <c r="AC18" s="162"/>
      <c r="AD18" s="162"/>
      <c r="AE18" s="32" t="s">
        <v>17</v>
      </c>
      <c r="AF18" s="31"/>
    </row>
    <row r="19" spans="1:32" ht="35.25" customHeight="1" thickBot="1">
      <c r="A19" s="31"/>
      <c r="B19" s="31"/>
      <c r="C19" s="125" t="s">
        <v>54</v>
      </c>
      <c r="D19" s="126"/>
      <c r="E19" s="126"/>
      <c r="F19" s="126"/>
      <c r="G19" s="126"/>
      <c r="H19" s="126"/>
      <c r="I19" s="126"/>
      <c r="J19" s="126"/>
      <c r="K19" s="126"/>
      <c r="L19" s="126"/>
      <c r="M19" s="126"/>
      <c r="N19" s="126"/>
      <c r="O19" s="126"/>
      <c r="P19" s="126"/>
      <c r="Q19" s="126"/>
      <c r="R19" s="126"/>
      <c r="S19" s="126"/>
      <c r="T19" s="126"/>
      <c r="U19" s="126"/>
      <c r="V19" s="126"/>
      <c r="W19" s="127"/>
      <c r="X19" s="163"/>
      <c r="Y19" s="164"/>
      <c r="Z19" s="164"/>
      <c r="AA19" s="164"/>
      <c r="AB19" s="164"/>
      <c r="AC19" s="164"/>
      <c r="AD19" s="164"/>
      <c r="AE19" s="33" t="s">
        <v>34</v>
      </c>
      <c r="AF19" s="31"/>
    </row>
    <row r="20" spans="1:32" ht="35.25" customHeight="1" thickBot="1">
      <c r="A20" s="31"/>
      <c r="B20" s="31"/>
      <c r="C20" s="125" t="s">
        <v>62</v>
      </c>
      <c r="D20" s="126"/>
      <c r="E20" s="126"/>
      <c r="F20" s="126"/>
      <c r="G20" s="126"/>
      <c r="H20" s="126"/>
      <c r="I20" s="126"/>
      <c r="J20" s="126"/>
      <c r="K20" s="126"/>
      <c r="L20" s="126"/>
      <c r="M20" s="126"/>
      <c r="N20" s="126"/>
      <c r="O20" s="126"/>
      <c r="P20" s="126"/>
      <c r="Q20" s="126"/>
      <c r="R20" s="126"/>
      <c r="S20" s="126"/>
      <c r="T20" s="126"/>
      <c r="U20" s="126"/>
      <c r="V20" s="126"/>
      <c r="W20" s="127"/>
      <c r="X20" s="165">
        <f>IF(X19=1,ROUNDDOWN(48900*J16,-3),0)</f>
        <v>0</v>
      </c>
      <c r="Y20" s="165"/>
      <c r="Z20" s="165"/>
      <c r="AA20" s="165"/>
      <c r="AB20" s="165"/>
      <c r="AC20" s="165"/>
      <c r="AD20" s="165"/>
      <c r="AE20" s="34" t="s">
        <v>17</v>
      </c>
      <c r="AF20" s="31"/>
    </row>
    <row r="21" spans="1:32" ht="35.25" customHeight="1" thickBot="1">
      <c r="A21" s="31"/>
      <c r="B21" s="31"/>
      <c r="C21" s="125" t="s">
        <v>55</v>
      </c>
      <c r="D21" s="126"/>
      <c r="E21" s="126"/>
      <c r="F21" s="126"/>
      <c r="G21" s="126"/>
      <c r="H21" s="126"/>
      <c r="I21" s="126"/>
      <c r="J21" s="126"/>
      <c r="K21" s="126"/>
      <c r="L21" s="126"/>
      <c r="M21" s="126"/>
      <c r="N21" s="126"/>
      <c r="O21" s="126"/>
      <c r="P21" s="126"/>
      <c r="Q21" s="126"/>
      <c r="R21" s="126"/>
      <c r="S21" s="126"/>
      <c r="T21" s="126"/>
      <c r="U21" s="126"/>
      <c r="V21" s="126"/>
      <c r="W21" s="127"/>
      <c r="X21" s="156">
        <f>IF(X19=1,0,1)</f>
        <v>1</v>
      </c>
      <c r="Y21" s="157"/>
      <c r="Z21" s="157"/>
      <c r="AA21" s="157"/>
      <c r="AB21" s="157"/>
      <c r="AC21" s="157"/>
      <c r="AD21" s="157"/>
      <c r="AE21" s="34" t="s">
        <v>34</v>
      </c>
      <c r="AF21" s="31"/>
    </row>
    <row r="22" spans="1:32" ht="35.25" customHeight="1" thickBot="1">
      <c r="A22" s="31"/>
      <c r="B22" s="31"/>
      <c r="C22" s="158" t="s">
        <v>63</v>
      </c>
      <c r="D22" s="159"/>
      <c r="E22" s="159"/>
      <c r="F22" s="159"/>
      <c r="G22" s="159"/>
      <c r="H22" s="159"/>
      <c r="I22" s="159"/>
      <c r="J22" s="159"/>
      <c r="K22" s="159"/>
      <c r="L22" s="159"/>
      <c r="M22" s="159"/>
      <c r="N22" s="159"/>
      <c r="O22" s="159"/>
      <c r="P22" s="159"/>
      <c r="Q22" s="159"/>
      <c r="R22" s="159"/>
      <c r="S22" s="159"/>
      <c r="T22" s="159"/>
      <c r="U22" s="159"/>
      <c r="V22" s="159"/>
      <c r="W22" s="160"/>
      <c r="X22" s="161">
        <f>IF(X19=1,0,ROUNDDOWN(6110*X21*J16,-3))</f>
        <v>0</v>
      </c>
      <c r="Y22" s="161"/>
      <c r="Z22" s="161"/>
      <c r="AA22" s="161"/>
      <c r="AB22" s="161"/>
      <c r="AC22" s="161"/>
      <c r="AD22" s="161"/>
      <c r="AE22" s="35" t="s">
        <v>17</v>
      </c>
      <c r="AF22" s="31"/>
    </row>
    <row r="23" spans="1:32" ht="26.25" customHeight="1" thickTop="1">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row>
    <row r="24" spans="1:32" ht="14.25">
      <c r="A24" s="31"/>
      <c r="B24" s="3" t="s">
        <v>27</v>
      </c>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row>
    <row r="25" spans="1:32" ht="17.25">
      <c r="A25" s="31"/>
      <c r="B25" s="36"/>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row>
    <row r="26" spans="1:32" ht="14.25">
      <c r="A26" s="31"/>
      <c r="B26" s="3"/>
      <c r="C26" s="128" t="s">
        <v>43</v>
      </c>
      <c r="D26" s="129"/>
      <c r="E26" s="129"/>
      <c r="F26" s="129"/>
      <c r="G26" s="129"/>
      <c r="H26" s="129"/>
      <c r="I26" s="129"/>
      <c r="J26" s="129"/>
      <c r="K26" s="129"/>
      <c r="L26" s="129"/>
      <c r="M26" s="129"/>
      <c r="N26" s="129"/>
      <c r="O26" s="129"/>
      <c r="P26" s="129"/>
      <c r="Q26" s="129"/>
      <c r="R26" s="129"/>
      <c r="S26" s="129"/>
      <c r="T26" s="129"/>
      <c r="U26" s="129"/>
      <c r="V26" s="129"/>
      <c r="W26" s="130"/>
      <c r="X26" s="150"/>
      <c r="Y26" s="151"/>
      <c r="Z26" s="151"/>
      <c r="AA26" s="151"/>
      <c r="AB26" s="151"/>
      <c r="AC26" s="151"/>
      <c r="AD26" s="151"/>
      <c r="AE26" s="152"/>
      <c r="AF26" s="31"/>
    </row>
    <row r="27" spans="1:32" ht="14.25">
      <c r="A27" s="31"/>
      <c r="B27" s="3"/>
      <c r="C27" s="131"/>
      <c r="D27" s="132"/>
      <c r="E27" s="132"/>
      <c r="F27" s="132"/>
      <c r="G27" s="132"/>
      <c r="H27" s="132"/>
      <c r="I27" s="132"/>
      <c r="J27" s="132"/>
      <c r="K27" s="132"/>
      <c r="L27" s="132"/>
      <c r="M27" s="132"/>
      <c r="N27" s="132"/>
      <c r="O27" s="132"/>
      <c r="P27" s="132"/>
      <c r="Q27" s="132"/>
      <c r="R27" s="132"/>
      <c r="S27" s="132"/>
      <c r="T27" s="132"/>
      <c r="U27" s="132"/>
      <c r="V27" s="132"/>
      <c r="W27" s="133"/>
      <c r="X27" s="153"/>
      <c r="Y27" s="154"/>
      <c r="Z27" s="154"/>
      <c r="AA27" s="154"/>
      <c r="AB27" s="154"/>
      <c r="AC27" s="154"/>
      <c r="AD27" s="154"/>
      <c r="AE27" s="155"/>
      <c r="AF27" s="31"/>
    </row>
    <row r="28" spans="1:32" ht="14.25">
      <c r="A28" s="31"/>
      <c r="B28" s="3"/>
      <c r="C28" s="128" t="s">
        <v>44</v>
      </c>
      <c r="D28" s="129"/>
      <c r="E28" s="129"/>
      <c r="F28" s="129"/>
      <c r="G28" s="129"/>
      <c r="H28" s="129"/>
      <c r="I28" s="129"/>
      <c r="J28" s="129"/>
      <c r="K28" s="129"/>
      <c r="L28" s="129"/>
      <c r="M28" s="129"/>
      <c r="N28" s="129"/>
      <c r="O28" s="129"/>
      <c r="P28" s="129"/>
      <c r="Q28" s="129"/>
      <c r="R28" s="129"/>
      <c r="S28" s="129"/>
      <c r="T28" s="129"/>
      <c r="U28" s="129"/>
      <c r="V28" s="129"/>
      <c r="W28" s="130"/>
      <c r="X28" s="150"/>
      <c r="Y28" s="151"/>
      <c r="Z28" s="151"/>
      <c r="AA28" s="151"/>
      <c r="AB28" s="151"/>
      <c r="AC28" s="151"/>
      <c r="AD28" s="151"/>
      <c r="AE28" s="152"/>
      <c r="AF28" s="31"/>
    </row>
    <row r="29" spans="1:32" ht="14.25">
      <c r="A29" s="31"/>
      <c r="B29" s="3"/>
      <c r="C29" s="131"/>
      <c r="D29" s="132"/>
      <c r="E29" s="132"/>
      <c r="F29" s="132"/>
      <c r="G29" s="132"/>
      <c r="H29" s="132"/>
      <c r="I29" s="132"/>
      <c r="J29" s="132"/>
      <c r="K29" s="132"/>
      <c r="L29" s="132"/>
      <c r="M29" s="132"/>
      <c r="N29" s="132"/>
      <c r="O29" s="132"/>
      <c r="P29" s="132"/>
      <c r="Q29" s="132"/>
      <c r="R29" s="132"/>
      <c r="S29" s="132"/>
      <c r="T29" s="132"/>
      <c r="U29" s="132"/>
      <c r="V29" s="132"/>
      <c r="W29" s="133"/>
      <c r="X29" s="153"/>
      <c r="Y29" s="154"/>
      <c r="Z29" s="154"/>
      <c r="AA29" s="154"/>
      <c r="AB29" s="154"/>
      <c r="AC29" s="154"/>
      <c r="AD29" s="154"/>
      <c r="AE29" s="155"/>
      <c r="AF29" s="31"/>
    </row>
    <row r="30" spans="1:32" ht="17.25">
      <c r="A30" s="31"/>
      <c r="B30" s="36"/>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row>
    <row r="31" spans="1:32" ht="27.75" customHeight="1">
      <c r="A31" s="31"/>
      <c r="B31" s="36"/>
      <c r="C31" s="119" t="s">
        <v>26</v>
      </c>
      <c r="D31" s="120"/>
      <c r="E31" s="120"/>
      <c r="F31" s="120"/>
      <c r="G31" s="120"/>
      <c r="H31" s="120"/>
      <c r="I31" s="121"/>
      <c r="J31" s="122"/>
      <c r="K31" s="122"/>
      <c r="L31" s="122"/>
      <c r="M31" s="123" t="s">
        <v>18</v>
      </c>
      <c r="N31" s="124"/>
      <c r="O31" s="64"/>
      <c r="P31" s="64"/>
      <c r="Q31" s="31"/>
      <c r="R31" s="31"/>
      <c r="S31" s="31"/>
      <c r="T31" s="31"/>
      <c r="U31" s="31"/>
      <c r="V31" s="31"/>
      <c r="W31" s="31"/>
      <c r="X31" s="31"/>
      <c r="Y31" s="31"/>
      <c r="Z31" s="31"/>
      <c r="AA31" s="31"/>
      <c r="AB31" s="31"/>
      <c r="AC31" s="31"/>
      <c r="AD31" s="31"/>
      <c r="AE31" s="31"/>
      <c r="AF31" s="31"/>
    </row>
    <row r="32" spans="1:32" ht="17.25">
      <c r="A32" s="31"/>
      <c r="B32" s="36"/>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row>
    <row r="33" spans="1:32" ht="9" customHeight="1" thickBot="1">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row>
    <row r="34" spans="1:32" ht="21.75" customHeight="1">
      <c r="A34" s="31"/>
      <c r="B34" s="31"/>
      <c r="C34" s="138" t="s">
        <v>28</v>
      </c>
      <c r="D34" s="139"/>
      <c r="E34" s="139"/>
      <c r="F34" s="139"/>
      <c r="G34" s="139"/>
      <c r="H34" s="139"/>
      <c r="I34" s="139"/>
      <c r="J34" s="139"/>
      <c r="K34" s="139"/>
      <c r="L34" s="139"/>
      <c r="M34" s="139"/>
      <c r="N34" s="139"/>
      <c r="O34" s="139"/>
      <c r="P34" s="139"/>
      <c r="Q34" s="139"/>
      <c r="R34" s="139"/>
      <c r="S34" s="139"/>
      <c r="T34" s="139"/>
      <c r="U34" s="139"/>
      <c r="V34" s="139"/>
      <c r="W34" s="140"/>
      <c r="X34" s="29"/>
      <c r="Y34" s="29"/>
      <c r="Z34" s="29"/>
      <c r="AA34" s="141"/>
      <c r="AB34" s="141"/>
      <c r="AC34" s="141"/>
      <c r="AD34" s="141"/>
      <c r="AE34" s="30" t="s">
        <v>14</v>
      </c>
      <c r="AF34" s="31"/>
    </row>
    <row r="35" spans="1:32" ht="21.75" customHeight="1">
      <c r="A35" s="31"/>
      <c r="B35" s="31"/>
      <c r="C35" s="142" t="s">
        <v>24</v>
      </c>
      <c r="D35" s="143"/>
      <c r="E35" s="143"/>
      <c r="F35" s="143"/>
      <c r="G35" s="143"/>
      <c r="H35" s="143"/>
      <c r="I35" s="143"/>
      <c r="J35" s="143"/>
      <c r="K35" s="143"/>
      <c r="L35" s="143"/>
      <c r="M35" s="143"/>
      <c r="N35" s="143"/>
      <c r="O35" s="143"/>
      <c r="P35" s="143"/>
      <c r="Q35" s="143"/>
      <c r="R35" s="143"/>
      <c r="S35" s="143"/>
      <c r="T35" s="143"/>
      <c r="U35" s="143"/>
      <c r="V35" s="143"/>
      <c r="W35" s="144"/>
      <c r="X35" s="37"/>
      <c r="Y35" s="37"/>
      <c r="Z35" s="37"/>
      <c r="AA35" s="145">
        <f>X19</f>
        <v>0</v>
      </c>
      <c r="AB35" s="145"/>
      <c r="AC35" s="145"/>
      <c r="AD35" s="145"/>
      <c r="AE35" s="38" t="s">
        <v>14</v>
      </c>
      <c r="AF35" s="31"/>
    </row>
    <row r="36" spans="1:32" ht="17.25">
      <c r="A36" s="31"/>
      <c r="B36" s="31"/>
      <c r="C36" s="146" t="s">
        <v>29</v>
      </c>
      <c r="D36" s="147"/>
      <c r="E36" s="147"/>
      <c r="F36" s="147"/>
      <c r="G36" s="147"/>
      <c r="H36" s="147"/>
      <c r="I36" s="147"/>
      <c r="J36" s="147"/>
      <c r="K36" s="147"/>
      <c r="L36" s="147"/>
      <c r="M36" s="147"/>
      <c r="N36" s="147"/>
      <c r="O36" s="147"/>
      <c r="P36" s="147"/>
      <c r="Q36" s="147"/>
      <c r="R36" s="147"/>
      <c r="S36" s="147"/>
      <c r="T36" s="147"/>
      <c r="U36" s="147"/>
      <c r="V36" s="147"/>
      <c r="W36" s="148"/>
      <c r="X36" s="39"/>
      <c r="Y36" s="39"/>
      <c r="Z36" s="39"/>
      <c r="AA36" s="149">
        <f>IF(AA34-AA35&gt;0,AA34-AA35,0)</f>
        <v>0</v>
      </c>
      <c r="AB36" s="149"/>
      <c r="AC36" s="149"/>
      <c r="AD36" s="149"/>
      <c r="AE36" s="40" t="s">
        <v>14</v>
      </c>
      <c r="AF36" s="31"/>
    </row>
    <row r="37" spans="1:32" ht="18" thickBot="1">
      <c r="A37" s="31"/>
      <c r="B37" s="31"/>
      <c r="C37" s="134" t="s">
        <v>31</v>
      </c>
      <c r="D37" s="135"/>
      <c r="E37" s="135"/>
      <c r="F37" s="135"/>
      <c r="G37" s="135"/>
      <c r="H37" s="135"/>
      <c r="I37" s="135"/>
      <c r="J37" s="135"/>
      <c r="K37" s="135"/>
      <c r="L37" s="135"/>
      <c r="M37" s="135"/>
      <c r="N37" s="135"/>
      <c r="O37" s="135"/>
      <c r="P37" s="135"/>
      <c r="Q37" s="135"/>
      <c r="R37" s="135"/>
      <c r="S37" s="135"/>
      <c r="T37" s="135"/>
      <c r="U37" s="135"/>
      <c r="V37" s="135"/>
      <c r="W37" s="136"/>
      <c r="X37" s="137">
        <f>50000*AA36</f>
        <v>0</v>
      </c>
      <c r="Y37" s="137"/>
      <c r="Z37" s="137"/>
      <c r="AA37" s="137"/>
      <c r="AB37" s="137"/>
      <c r="AC37" s="137"/>
      <c r="AD37" s="137"/>
      <c r="AE37" s="41" t="s">
        <v>17</v>
      </c>
      <c r="AF37" s="31"/>
    </row>
    <row r="38" spans="1:32" ht="18" thickBot="1">
      <c r="A38" s="31"/>
      <c r="B38" s="31"/>
      <c r="C38" s="134" t="s">
        <v>30</v>
      </c>
      <c r="D38" s="135"/>
      <c r="E38" s="135"/>
      <c r="F38" s="135"/>
      <c r="G38" s="135"/>
      <c r="H38" s="135"/>
      <c r="I38" s="135"/>
      <c r="J38" s="135"/>
      <c r="K38" s="135"/>
      <c r="L38" s="135"/>
      <c r="M38" s="135"/>
      <c r="N38" s="135"/>
      <c r="O38" s="135"/>
      <c r="P38" s="135"/>
      <c r="Q38" s="135"/>
      <c r="R38" s="135"/>
      <c r="S38" s="135"/>
      <c r="T38" s="135"/>
      <c r="U38" s="135"/>
      <c r="V38" s="135"/>
      <c r="W38" s="136"/>
      <c r="X38" s="137">
        <f>50000*AA36*J31</f>
        <v>0</v>
      </c>
      <c r="Y38" s="137"/>
      <c r="Z38" s="137"/>
      <c r="AA38" s="137"/>
      <c r="AB38" s="137"/>
      <c r="AC38" s="137"/>
      <c r="AD38" s="137"/>
      <c r="AE38" s="41" t="s">
        <v>17</v>
      </c>
      <c r="AF38" s="31"/>
    </row>
    <row r="39" spans="1:32" ht="15">
      <c r="A39" s="31"/>
      <c r="B39" s="31"/>
      <c r="C39" s="69" t="s">
        <v>56</v>
      </c>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row>
    <row r="40" spans="1:32" ht="15">
      <c r="A40" s="31"/>
      <c r="B40" s="31"/>
      <c r="C40" s="69" t="s">
        <v>35</v>
      </c>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row>
    <row r="41" spans="1:32" ht="15">
      <c r="A41" s="31"/>
      <c r="B41" s="31"/>
      <c r="C41" s="69" t="s">
        <v>36</v>
      </c>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row>
  </sheetData>
  <sheetProtection algorithmName="SHA-512" hashValue="UBh3hq7BsWrSmyqlgOdVzcW24GbxvFZA6s4TfTFztyD64enwpHdmv4uOX9nd8he1Cf8qJUhjPOaLbecfMU1Wgw==" saltValue="14jqgMF/0iNgbCz1D4p5xw==" spinCount="100000" sheet="1" objects="1" scenarios="1"/>
  <mergeCells count="48">
    <mergeCell ref="C14:W14"/>
    <mergeCell ref="X14:AD14"/>
    <mergeCell ref="X28:AE29"/>
    <mergeCell ref="X21:AD21"/>
    <mergeCell ref="C22:W22"/>
    <mergeCell ref="X22:AD22"/>
    <mergeCell ref="C26:W27"/>
    <mergeCell ref="X26:AE27"/>
    <mergeCell ref="X18:AD18"/>
    <mergeCell ref="C19:W19"/>
    <mergeCell ref="X19:AD19"/>
    <mergeCell ref="C20:W20"/>
    <mergeCell ref="X20:AD20"/>
    <mergeCell ref="C16:I16"/>
    <mergeCell ref="J16:L16"/>
    <mergeCell ref="M16:N16"/>
    <mergeCell ref="C38:W38"/>
    <mergeCell ref="X38:AD38"/>
    <mergeCell ref="C37:W37"/>
    <mergeCell ref="X37:AD37"/>
    <mergeCell ref="C34:W34"/>
    <mergeCell ref="AA34:AD34"/>
    <mergeCell ref="C35:W35"/>
    <mergeCell ref="AA35:AD35"/>
    <mergeCell ref="C36:W36"/>
    <mergeCell ref="AA36:AD36"/>
    <mergeCell ref="C31:I31"/>
    <mergeCell ref="J31:L31"/>
    <mergeCell ref="M31:N31"/>
    <mergeCell ref="C18:W18"/>
    <mergeCell ref="C21:W21"/>
    <mergeCell ref="C28:W29"/>
    <mergeCell ref="V4:AE4"/>
    <mergeCell ref="R5:U6"/>
    <mergeCell ref="V5:AE6"/>
    <mergeCell ref="C13:W13"/>
    <mergeCell ref="X13:AE13"/>
    <mergeCell ref="B2:I7"/>
    <mergeCell ref="R2:U2"/>
    <mergeCell ref="R3:U3"/>
    <mergeCell ref="V3:AE3"/>
    <mergeCell ref="R7:U7"/>
    <mergeCell ref="V7:AE7"/>
    <mergeCell ref="V2:Y2"/>
    <mergeCell ref="Z2:AC2"/>
    <mergeCell ref="AD2:AE2"/>
    <mergeCell ref="R4:U4"/>
    <mergeCell ref="A10:AE10"/>
  </mergeCells>
  <phoneticPr fontId="1"/>
  <dataValidations count="3">
    <dataValidation type="list" showInputMessage="1" showErrorMessage="1" sqref="X19:AD19">
      <formula1>"0,1"</formula1>
    </dataValidation>
    <dataValidation type="whole" operator="greaterThanOrEqual" allowBlank="1" showInputMessage="1" showErrorMessage="1" errorTitle="注意" error="こちらには、整数しか入力できません。" sqref="J16:L16 J31:L31">
      <formula1>0</formula1>
    </dataValidation>
    <dataValidation type="list" allowBlank="1" showInputMessage="1" showErrorMessage="1" sqref="X26:AE29 X13">
      <formula1>"－,○"</formula1>
    </dataValidation>
  </dataValidations>
  <pageMargins left="0.23622047244094488" right="0.23622047244094488" top="0.3543307086614173" bottom="0.3543307086614173" header="0" footer="0"/>
  <pageSetup paperSize="9" orientation="portrait" r:id="rId1"/>
  <headerFooter>
    <oddFooter xml:space="preserve">&amp;C
</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0"/>
  <sheetViews>
    <sheetView showZeros="0" view="pageBreakPreview" zoomScaleNormal="100" zoomScaleSheetLayoutView="100" workbookViewId="0">
      <selection activeCell="AN1" sqref="AN1"/>
    </sheetView>
  </sheetViews>
  <sheetFormatPr defaultRowHeight="13.5"/>
  <cols>
    <col min="1" max="1" width="2.125" style="1" customWidth="1"/>
    <col min="2" max="39" width="2.25" style="1" customWidth="1"/>
    <col min="40" max="16384" width="9" style="1"/>
  </cols>
  <sheetData>
    <row r="1" spans="1:39">
      <c r="A1" s="16" t="s">
        <v>19</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row>
    <row r="2" spans="1:39" ht="13.5" customHeight="1">
      <c r="A2" s="205" t="s">
        <v>64</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row>
    <row r="3" spans="1:39" ht="13.5" customHeight="1">
      <c r="A3" s="205"/>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row>
    <row r="4" spans="1:39" ht="13.5" customHeight="1">
      <c r="A4" s="42"/>
      <c r="B4" s="42"/>
      <c r="C4" s="42"/>
      <c r="D4" s="42"/>
      <c r="E4" s="42"/>
      <c r="F4" s="42"/>
      <c r="G4" s="42"/>
      <c r="H4" s="42"/>
      <c r="I4" s="42"/>
      <c r="J4" s="42"/>
      <c r="K4" s="42"/>
      <c r="L4" s="42"/>
      <c r="M4" s="42"/>
      <c r="N4" s="42"/>
      <c r="O4" s="42"/>
      <c r="P4" s="42"/>
      <c r="Q4" s="42"/>
      <c r="R4" s="42"/>
      <c r="S4" s="16"/>
      <c r="T4" s="16"/>
      <c r="U4" s="16"/>
      <c r="V4" s="16"/>
      <c r="W4" s="16"/>
      <c r="X4" s="16"/>
      <c r="Y4" s="16"/>
      <c r="Z4" s="16"/>
      <c r="AA4" s="16"/>
      <c r="AB4" s="16"/>
      <c r="AC4" s="206">
        <v>45017</v>
      </c>
      <c r="AD4" s="206"/>
      <c r="AE4" s="206"/>
      <c r="AF4" s="206"/>
      <c r="AG4" s="206"/>
      <c r="AH4" s="206"/>
      <c r="AI4" s="206"/>
      <c r="AJ4" s="206"/>
      <c r="AK4" s="206"/>
      <c r="AL4" s="206"/>
      <c r="AM4" s="206"/>
    </row>
    <row r="5" spans="1:39" ht="13.5" customHeight="1" thickBot="1">
      <c r="A5" s="16" t="s">
        <v>9</v>
      </c>
      <c r="B5" s="42"/>
      <c r="C5" s="42"/>
      <c r="D5" s="42"/>
      <c r="E5" s="42"/>
      <c r="F5" s="42"/>
      <c r="G5" s="42"/>
      <c r="H5" s="42"/>
      <c r="I5" s="42"/>
      <c r="J5" s="42"/>
      <c r="K5" s="42"/>
      <c r="L5" s="42"/>
      <c r="M5" s="42"/>
      <c r="N5" s="42"/>
      <c r="O5" s="42"/>
      <c r="P5" s="42"/>
      <c r="Q5" s="42"/>
      <c r="R5" s="42"/>
      <c r="S5" s="16"/>
      <c r="T5" s="16"/>
      <c r="U5" s="16"/>
      <c r="V5" s="16"/>
      <c r="W5" s="16"/>
      <c r="X5" s="16"/>
      <c r="Y5" s="16"/>
      <c r="Z5" s="16"/>
      <c r="AA5" s="16"/>
      <c r="AB5" s="16"/>
      <c r="AC5" s="16"/>
      <c r="AD5" s="16"/>
      <c r="AE5" s="16"/>
      <c r="AF5" s="16"/>
      <c r="AG5" s="16"/>
      <c r="AH5" s="16"/>
      <c r="AI5" s="16"/>
      <c r="AJ5" s="16"/>
      <c r="AK5" s="16"/>
      <c r="AL5" s="16"/>
      <c r="AM5" s="16"/>
    </row>
    <row r="6" spans="1:39">
      <c r="A6" s="16"/>
      <c r="B6" s="16"/>
      <c r="C6" s="16"/>
      <c r="D6" s="16"/>
      <c r="E6" s="16"/>
      <c r="F6" s="16"/>
      <c r="G6" s="16"/>
      <c r="H6" s="16"/>
      <c r="I6" s="16"/>
      <c r="J6" s="16"/>
      <c r="K6" s="16"/>
      <c r="L6" s="16"/>
      <c r="M6" s="16"/>
      <c r="N6" s="16"/>
      <c r="O6" s="16"/>
      <c r="P6" s="16"/>
      <c r="Q6" s="16"/>
      <c r="R6" s="16"/>
      <c r="S6" s="16"/>
      <c r="T6" s="16"/>
      <c r="U6" s="16"/>
      <c r="V6" s="207" t="s">
        <v>2</v>
      </c>
      <c r="W6" s="208"/>
      <c r="X6" s="208"/>
      <c r="Y6" s="208"/>
      <c r="Z6" s="208"/>
      <c r="AA6" s="208"/>
      <c r="AB6" s="209"/>
      <c r="AC6" s="210" t="s">
        <v>1</v>
      </c>
      <c r="AD6" s="211"/>
      <c r="AE6" s="211"/>
      <c r="AF6" s="211"/>
      <c r="AG6" s="212">
        <f>'積算表（処遇Ⅱ）'!Z2</f>
        <v>0</v>
      </c>
      <c r="AH6" s="212"/>
      <c r="AI6" s="212"/>
      <c r="AJ6" s="212"/>
      <c r="AK6" s="212"/>
      <c r="AL6" s="211" t="s">
        <v>6</v>
      </c>
      <c r="AM6" s="213"/>
    </row>
    <row r="7" spans="1:39">
      <c r="A7" s="16"/>
      <c r="B7" s="16"/>
      <c r="C7" s="16"/>
      <c r="D7" s="16"/>
      <c r="E7" s="16"/>
      <c r="F7" s="16"/>
      <c r="G7" s="16"/>
      <c r="H7" s="16"/>
      <c r="I7" s="16"/>
      <c r="J7" s="16"/>
      <c r="K7" s="16"/>
      <c r="L7" s="16"/>
      <c r="M7" s="16"/>
      <c r="N7" s="16"/>
      <c r="O7" s="16"/>
      <c r="P7" s="16"/>
      <c r="Q7" s="16"/>
      <c r="R7" s="16"/>
      <c r="S7" s="16"/>
      <c r="T7" s="16"/>
      <c r="U7" s="16"/>
      <c r="V7" s="220" t="s">
        <v>0</v>
      </c>
      <c r="W7" s="221"/>
      <c r="X7" s="221"/>
      <c r="Y7" s="221"/>
      <c r="Z7" s="221"/>
      <c r="AA7" s="221"/>
      <c r="AB7" s="222"/>
      <c r="AC7" s="226" t="s">
        <v>37</v>
      </c>
      <c r="AD7" s="221"/>
      <c r="AE7" s="221"/>
      <c r="AF7" s="221"/>
      <c r="AG7" s="221"/>
      <c r="AH7" s="221"/>
      <c r="AI7" s="221"/>
      <c r="AJ7" s="221"/>
      <c r="AK7" s="221"/>
      <c r="AL7" s="221"/>
      <c r="AM7" s="227"/>
    </row>
    <row r="8" spans="1:39">
      <c r="A8" s="16"/>
      <c r="B8" s="16"/>
      <c r="C8" s="16"/>
      <c r="D8" s="16"/>
      <c r="E8" s="16"/>
      <c r="F8" s="16"/>
      <c r="G8" s="16"/>
      <c r="H8" s="16"/>
      <c r="I8" s="16"/>
      <c r="J8" s="16"/>
      <c r="K8" s="16"/>
      <c r="L8" s="16"/>
      <c r="M8" s="16"/>
      <c r="N8" s="16"/>
      <c r="O8" s="16"/>
      <c r="P8" s="16"/>
      <c r="Q8" s="16"/>
      <c r="R8" s="16"/>
      <c r="S8" s="16"/>
      <c r="T8" s="16"/>
      <c r="U8" s="16"/>
      <c r="V8" s="220" t="s">
        <v>3</v>
      </c>
      <c r="W8" s="221"/>
      <c r="X8" s="221"/>
      <c r="Y8" s="221"/>
      <c r="Z8" s="221"/>
      <c r="AA8" s="221"/>
      <c r="AB8" s="222"/>
      <c r="AC8" s="223">
        <f>'積算表（処遇Ⅱ）'!V4</f>
        <v>0</v>
      </c>
      <c r="AD8" s="224"/>
      <c r="AE8" s="224"/>
      <c r="AF8" s="224"/>
      <c r="AG8" s="224"/>
      <c r="AH8" s="224"/>
      <c r="AI8" s="224"/>
      <c r="AJ8" s="224"/>
      <c r="AK8" s="224"/>
      <c r="AL8" s="224"/>
      <c r="AM8" s="225"/>
    </row>
    <row r="9" spans="1:39">
      <c r="A9" s="16"/>
      <c r="B9" s="16"/>
      <c r="C9" s="16"/>
      <c r="D9" s="16"/>
      <c r="E9" s="16"/>
      <c r="F9" s="16"/>
      <c r="G9" s="16"/>
      <c r="H9" s="16"/>
      <c r="I9" s="16"/>
      <c r="J9" s="16"/>
      <c r="K9" s="16"/>
      <c r="L9" s="16"/>
      <c r="M9" s="16"/>
      <c r="N9" s="16"/>
      <c r="O9" s="16"/>
      <c r="P9" s="16"/>
      <c r="Q9" s="16"/>
      <c r="R9" s="16"/>
      <c r="S9" s="16"/>
      <c r="T9" s="16"/>
      <c r="U9" s="16"/>
      <c r="V9" s="228" t="s">
        <v>4</v>
      </c>
      <c r="W9" s="229"/>
      <c r="X9" s="229"/>
      <c r="Y9" s="229"/>
      <c r="Z9" s="229"/>
      <c r="AA9" s="229"/>
      <c r="AB9" s="230"/>
      <c r="AC9" s="234">
        <f>'積算表（処遇Ⅱ）'!V5</f>
        <v>0</v>
      </c>
      <c r="AD9" s="235"/>
      <c r="AE9" s="235"/>
      <c r="AF9" s="235"/>
      <c r="AG9" s="235"/>
      <c r="AH9" s="235"/>
      <c r="AI9" s="235"/>
      <c r="AJ9" s="235"/>
      <c r="AK9" s="235"/>
      <c r="AL9" s="235"/>
      <c r="AM9" s="236"/>
    </row>
    <row r="10" spans="1:39">
      <c r="A10" s="16"/>
      <c r="B10" s="16"/>
      <c r="C10" s="16"/>
      <c r="D10" s="16"/>
      <c r="E10" s="16"/>
      <c r="F10" s="16"/>
      <c r="G10" s="16"/>
      <c r="H10" s="16"/>
      <c r="I10" s="16"/>
      <c r="J10" s="16"/>
      <c r="K10" s="16"/>
      <c r="L10" s="16"/>
      <c r="M10" s="16"/>
      <c r="N10" s="16"/>
      <c r="O10" s="16"/>
      <c r="P10" s="16"/>
      <c r="Q10" s="16"/>
      <c r="R10" s="16"/>
      <c r="S10" s="16"/>
      <c r="T10" s="16"/>
      <c r="U10" s="16"/>
      <c r="V10" s="231"/>
      <c r="W10" s="232"/>
      <c r="X10" s="232"/>
      <c r="Y10" s="232"/>
      <c r="Z10" s="232"/>
      <c r="AA10" s="232"/>
      <c r="AB10" s="233"/>
      <c r="AC10" s="237"/>
      <c r="AD10" s="238"/>
      <c r="AE10" s="238"/>
      <c r="AF10" s="238"/>
      <c r="AG10" s="238"/>
      <c r="AH10" s="238"/>
      <c r="AI10" s="238"/>
      <c r="AJ10" s="238"/>
      <c r="AK10" s="238"/>
      <c r="AL10" s="238"/>
      <c r="AM10" s="239"/>
    </row>
    <row r="11" spans="1:39" ht="14.25" thickBot="1">
      <c r="A11" s="16"/>
      <c r="B11" s="16"/>
      <c r="C11" s="16"/>
      <c r="D11" s="16"/>
      <c r="E11" s="16"/>
      <c r="F11" s="16"/>
      <c r="G11" s="16"/>
      <c r="H11" s="16"/>
      <c r="I11" s="16"/>
      <c r="J11" s="16"/>
      <c r="K11" s="16"/>
      <c r="L11" s="16"/>
      <c r="M11" s="16"/>
      <c r="N11" s="16"/>
      <c r="O11" s="16"/>
      <c r="P11" s="16"/>
      <c r="Q11" s="16"/>
      <c r="R11" s="16"/>
      <c r="S11" s="16"/>
      <c r="T11" s="16"/>
      <c r="U11" s="16"/>
      <c r="V11" s="240" t="s">
        <v>5</v>
      </c>
      <c r="W11" s="241"/>
      <c r="X11" s="241"/>
      <c r="Y11" s="241"/>
      <c r="Z11" s="241"/>
      <c r="AA11" s="241"/>
      <c r="AB11" s="242"/>
      <c r="AC11" s="243">
        <f>'積算表（処遇Ⅱ）'!V7</f>
        <v>0</v>
      </c>
      <c r="AD11" s="244"/>
      <c r="AE11" s="244"/>
      <c r="AF11" s="244"/>
      <c r="AG11" s="244"/>
      <c r="AH11" s="244"/>
      <c r="AI11" s="244"/>
      <c r="AJ11" s="244"/>
      <c r="AK11" s="244"/>
      <c r="AL11" s="244"/>
      <c r="AM11" s="245"/>
    </row>
    <row r="12" spans="1:39">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row>
    <row r="13" spans="1:39">
      <c r="A13" s="16" t="s">
        <v>10</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row>
    <row r="14" spans="1:39">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row>
    <row r="15" spans="1:39">
      <c r="A15" s="16" t="s">
        <v>21</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row>
    <row r="16" spans="1:39" ht="14.25" thickBot="1">
      <c r="A16" s="43" t="s">
        <v>38</v>
      </c>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5"/>
    </row>
    <row r="17" spans="1:39">
      <c r="A17" s="46"/>
      <c r="B17" s="170" t="s">
        <v>11</v>
      </c>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4" t="str">
        <f>IF('積算表（処遇Ⅱ）'!X13="○","該当","非該当")</f>
        <v>非該当</v>
      </c>
      <c r="AH17" s="175"/>
      <c r="AI17" s="175"/>
      <c r="AJ17" s="175"/>
      <c r="AK17" s="175"/>
      <c r="AL17" s="175"/>
      <c r="AM17" s="176"/>
    </row>
    <row r="18" spans="1:39" ht="14.25" thickBot="1">
      <c r="A18" s="47"/>
      <c r="B18" s="172"/>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7"/>
      <c r="AH18" s="178"/>
      <c r="AI18" s="178"/>
      <c r="AJ18" s="178"/>
      <c r="AK18" s="178"/>
      <c r="AL18" s="178"/>
      <c r="AM18" s="179"/>
    </row>
    <row r="19" spans="1:39">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row>
    <row r="20" spans="1:39" ht="17.25" customHeight="1" thickBot="1">
      <c r="A20" s="16" t="s">
        <v>12</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row>
    <row r="21" spans="1:39" ht="23.25" hidden="1" customHeight="1" thickBot="1">
      <c r="A21" s="17" t="s">
        <v>13</v>
      </c>
      <c r="B21" s="6" t="s">
        <v>15</v>
      </c>
      <c r="C21" s="7"/>
      <c r="D21" s="7"/>
      <c r="E21" s="7"/>
      <c r="F21" s="7"/>
      <c r="G21" s="7"/>
      <c r="H21" s="6"/>
      <c r="I21" s="8"/>
      <c r="J21" s="9"/>
      <c r="K21" s="9"/>
      <c r="L21" s="9"/>
      <c r="M21" s="9"/>
      <c r="N21" s="9"/>
      <c r="O21" s="9"/>
      <c r="P21" s="9"/>
      <c r="Q21" s="9"/>
      <c r="R21" s="9"/>
      <c r="S21" s="9"/>
      <c r="T21" s="9"/>
      <c r="U21" s="9"/>
      <c r="V21" s="9"/>
      <c r="W21" s="9"/>
      <c r="X21" s="9"/>
      <c r="Y21" s="9"/>
      <c r="Z21" s="180"/>
      <c r="AA21" s="181"/>
      <c r="AB21" s="181"/>
      <c r="AC21" s="181"/>
      <c r="AD21" s="181"/>
      <c r="AE21" s="181"/>
      <c r="AF21" s="182"/>
      <c r="AG21" s="183">
        <f>IF(AG17="該当",'積算表（処遇Ⅱ）'!AA40,0)</f>
        <v>0</v>
      </c>
      <c r="AH21" s="184"/>
      <c r="AI21" s="184"/>
      <c r="AJ21" s="184"/>
      <c r="AK21" s="184"/>
      <c r="AL21" s="184"/>
      <c r="AM21" s="185"/>
    </row>
    <row r="22" spans="1:39" ht="23.25" customHeight="1">
      <c r="A22" s="191" t="s">
        <v>13</v>
      </c>
      <c r="B22" s="189" t="s">
        <v>16</v>
      </c>
      <c r="C22" s="189"/>
      <c r="D22" s="189"/>
      <c r="E22" s="189"/>
      <c r="F22" s="189"/>
      <c r="G22" s="189"/>
      <c r="H22" s="18" t="s">
        <v>58</v>
      </c>
      <c r="I22" s="19"/>
      <c r="J22" s="20"/>
      <c r="K22" s="20"/>
      <c r="L22" s="20"/>
      <c r="M22" s="20"/>
      <c r="N22" s="20"/>
      <c r="O22" s="20"/>
      <c r="P22" s="20"/>
      <c r="Q22" s="20"/>
      <c r="R22" s="20"/>
      <c r="S22" s="20"/>
      <c r="T22" s="20"/>
      <c r="U22" s="20"/>
      <c r="V22" s="20"/>
      <c r="W22" s="20"/>
      <c r="X22" s="20"/>
      <c r="Y22" s="20"/>
      <c r="Z22" s="21"/>
      <c r="AA22" s="22"/>
      <c r="AB22" s="22"/>
      <c r="AC22" s="22"/>
      <c r="AD22" s="22"/>
      <c r="AE22" s="22"/>
      <c r="AF22" s="23"/>
      <c r="AG22" s="186" t="str">
        <f>IF(AG17="該当",'積算表（処遇Ⅱ）'!X19,"―")</f>
        <v>―</v>
      </c>
      <c r="AH22" s="187"/>
      <c r="AI22" s="187"/>
      <c r="AJ22" s="187"/>
      <c r="AK22" s="187"/>
      <c r="AL22" s="187"/>
      <c r="AM22" s="188"/>
    </row>
    <row r="23" spans="1:39" ht="23.25" customHeight="1" thickBot="1">
      <c r="A23" s="192"/>
      <c r="B23" s="190"/>
      <c r="C23" s="190"/>
      <c r="D23" s="190"/>
      <c r="E23" s="190"/>
      <c r="F23" s="190"/>
      <c r="G23" s="190"/>
      <c r="H23" s="10" t="s">
        <v>59</v>
      </c>
      <c r="I23" s="11"/>
      <c r="J23" s="12"/>
      <c r="K23" s="12"/>
      <c r="L23" s="12"/>
      <c r="M23" s="12"/>
      <c r="N23" s="12"/>
      <c r="O23" s="12"/>
      <c r="P23" s="12"/>
      <c r="Q23" s="12"/>
      <c r="R23" s="12"/>
      <c r="S23" s="12"/>
      <c r="T23" s="12"/>
      <c r="U23" s="12"/>
      <c r="V23" s="12"/>
      <c r="W23" s="12"/>
      <c r="X23" s="12"/>
      <c r="Y23" s="12"/>
      <c r="Z23" s="13"/>
      <c r="AA23" s="14"/>
      <c r="AB23" s="14"/>
      <c r="AC23" s="14"/>
      <c r="AD23" s="14"/>
      <c r="AE23" s="14"/>
      <c r="AF23" s="15"/>
      <c r="AG23" s="193" t="str">
        <f>IF(AG17="該当",'積算表（処遇Ⅱ）'!X21,"―")</f>
        <v>―</v>
      </c>
      <c r="AH23" s="194"/>
      <c r="AI23" s="194"/>
      <c r="AJ23" s="194"/>
      <c r="AK23" s="194"/>
      <c r="AL23" s="194"/>
      <c r="AM23" s="195"/>
    </row>
    <row r="24" spans="1:39" ht="23.25" customHeight="1">
      <c r="A24" s="191" t="s">
        <v>57</v>
      </c>
      <c r="B24" s="171" t="s">
        <v>47</v>
      </c>
      <c r="C24" s="171"/>
      <c r="D24" s="171"/>
      <c r="E24" s="171"/>
      <c r="F24" s="171"/>
      <c r="G24" s="198"/>
      <c r="H24" s="48" t="s">
        <v>48</v>
      </c>
      <c r="I24" s="19"/>
      <c r="J24" s="20"/>
      <c r="K24" s="20"/>
      <c r="L24" s="20"/>
      <c r="M24" s="20"/>
      <c r="N24" s="20"/>
      <c r="O24" s="20"/>
      <c r="P24" s="20"/>
      <c r="Q24" s="20"/>
      <c r="R24" s="20"/>
      <c r="S24" s="20"/>
      <c r="T24" s="20"/>
      <c r="U24" s="20"/>
      <c r="V24" s="20"/>
      <c r="W24" s="20"/>
      <c r="X24" s="20"/>
      <c r="Y24" s="20"/>
      <c r="Z24" s="200" t="s">
        <v>49</v>
      </c>
      <c r="AA24" s="200"/>
      <c r="AB24" s="200"/>
      <c r="AC24" s="200"/>
      <c r="AD24" s="200"/>
      <c r="AE24" s="200"/>
      <c r="AF24" s="201"/>
      <c r="AG24" s="202">
        <f>'積算表（処遇Ⅱ）'!X14</f>
        <v>0</v>
      </c>
      <c r="AH24" s="203"/>
      <c r="AI24" s="203"/>
      <c r="AJ24" s="203"/>
      <c r="AK24" s="203"/>
      <c r="AL24" s="203"/>
      <c r="AM24" s="204"/>
    </row>
    <row r="25" spans="1:39" ht="23.25" customHeight="1" thickBot="1">
      <c r="A25" s="192"/>
      <c r="B25" s="173"/>
      <c r="C25" s="173"/>
      <c r="D25" s="173"/>
      <c r="E25" s="173"/>
      <c r="F25" s="173"/>
      <c r="G25" s="199"/>
      <c r="H25" s="49" t="s">
        <v>50</v>
      </c>
      <c r="I25" s="50"/>
      <c r="J25" s="51"/>
      <c r="K25" s="51"/>
      <c r="L25" s="51"/>
      <c r="M25" s="51"/>
      <c r="N25" s="51"/>
      <c r="O25" s="51"/>
      <c r="P25" s="51"/>
      <c r="Q25" s="51"/>
      <c r="R25" s="51"/>
      <c r="S25" s="51"/>
      <c r="T25" s="51"/>
      <c r="U25" s="51"/>
      <c r="V25" s="51"/>
      <c r="W25" s="51"/>
      <c r="X25" s="51"/>
      <c r="Y25" s="51"/>
      <c r="Z25" s="214" t="s">
        <v>49</v>
      </c>
      <c r="AA25" s="215"/>
      <c r="AB25" s="215"/>
      <c r="AC25" s="215"/>
      <c r="AD25" s="215"/>
      <c r="AE25" s="215"/>
      <c r="AF25" s="216"/>
      <c r="AG25" s="217"/>
      <c r="AH25" s="218"/>
      <c r="AI25" s="218"/>
      <c r="AJ25" s="218"/>
      <c r="AK25" s="218"/>
      <c r="AL25" s="218"/>
      <c r="AM25" s="219"/>
    </row>
    <row r="26" spans="1:39">
      <c r="A26" s="16"/>
      <c r="B26" s="16"/>
      <c r="C26" s="16"/>
      <c r="D26" s="16"/>
      <c r="E26" s="16"/>
      <c r="F26" s="16"/>
      <c r="G26" s="16"/>
      <c r="H26" s="52"/>
      <c r="I26" s="52"/>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row>
    <row r="27" spans="1:39">
      <c r="A27" s="16" t="s">
        <v>22</v>
      </c>
      <c r="B27" s="16"/>
      <c r="C27" s="16"/>
      <c r="D27" s="16"/>
      <c r="E27" s="16"/>
      <c r="F27" s="16"/>
      <c r="G27" s="16"/>
      <c r="H27" s="52"/>
      <c r="I27" s="52"/>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row>
    <row r="28" spans="1:39" ht="14.25" thickBot="1">
      <c r="A28" s="43" t="s">
        <v>38</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5"/>
    </row>
    <row r="29" spans="1:39">
      <c r="A29" s="46"/>
      <c r="B29" s="170" t="s">
        <v>23</v>
      </c>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4" t="str">
        <f>IF('積算表（処遇Ⅱ）'!X26="○","該当","非該当")</f>
        <v>非該当</v>
      </c>
      <c r="AH29" s="175"/>
      <c r="AI29" s="175"/>
      <c r="AJ29" s="175"/>
      <c r="AK29" s="175"/>
      <c r="AL29" s="175"/>
      <c r="AM29" s="176"/>
    </row>
    <row r="30" spans="1:39" ht="14.25" thickBot="1">
      <c r="A30" s="46"/>
      <c r="B30" s="172"/>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7"/>
      <c r="AH30" s="178"/>
      <c r="AI30" s="178"/>
      <c r="AJ30" s="178"/>
      <c r="AK30" s="178"/>
      <c r="AL30" s="178"/>
      <c r="AM30" s="179"/>
    </row>
    <row r="31" spans="1:39">
      <c r="A31" s="53"/>
      <c r="B31" s="170" t="s">
        <v>32</v>
      </c>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96"/>
      <c r="AG31" s="174" t="str">
        <f>IF('積算表（処遇Ⅱ）'!X28="○","該当","非該当")</f>
        <v>非該当</v>
      </c>
      <c r="AH31" s="175"/>
      <c r="AI31" s="175"/>
      <c r="AJ31" s="175"/>
      <c r="AK31" s="175"/>
      <c r="AL31" s="175"/>
      <c r="AM31" s="176"/>
    </row>
    <row r="32" spans="1:39" ht="14.25" customHeight="1" thickBot="1">
      <c r="A32" s="54"/>
      <c r="B32" s="172"/>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97"/>
      <c r="AG32" s="177"/>
      <c r="AH32" s="178"/>
      <c r="AI32" s="178"/>
      <c r="AJ32" s="178"/>
      <c r="AK32" s="178"/>
      <c r="AL32" s="178"/>
      <c r="AM32" s="179"/>
    </row>
    <row r="33" spans="1:39">
      <c r="A33" s="55"/>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7"/>
      <c r="AH33" s="57"/>
      <c r="AI33" s="57"/>
      <c r="AJ33" s="57"/>
      <c r="AK33" s="57"/>
      <c r="AL33" s="57"/>
      <c r="AM33" s="57"/>
    </row>
    <row r="34" spans="1:39" ht="14.25" thickBot="1">
      <c r="A34" s="16" t="s">
        <v>45</v>
      </c>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row>
    <row r="35" spans="1:39" ht="23.25" customHeight="1" thickBot="1">
      <c r="A35" s="58" t="s">
        <v>46</v>
      </c>
      <c r="B35" s="6"/>
      <c r="C35" s="7"/>
      <c r="D35" s="7"/>
      <c r="E35" s="7"/>
      <c r="F35" s="7"/>
      <c r="G35" s="7"/>
      <c r="H35" s="6"/>
      <c r="I35" s="8"/>
      <c r="J35" s="9"/>
      <c r="K35" s="9"/>
      <c r="L35" s="9"/>
      <c r="M35" s="9"/>
      <c r="N35" s="9"/>
      <c r="O35" s="9"/>
      <c r="P35" s="9"/>
      <c r="Q35" s="9"/>
      <c r="R35" s="9"/>
      <c r="S35" s="9"/>
      <c r="T35" s="9"/>
      <c r="U35" s="9"/>
      <c r="V35" s="9"/>
      <c r="W35" s="9"/>
      <c r="X35" s="9"/>
      <c r="Y35" s="9"/>
      <c r="Z35" s="59"/>
      <c r="AA35" s="60"/>
      <c r="AB35" s="60"/>
      <c r="AC35" s="60"/>
      <c r="AD35" s="60"/>
      <c r="AE35" s="60"/>
      <c r="AF35" s="61"/>
      <c r="AG35" s="166" t="str">
        <f>IF(AND(AG29="該当",AG31="該当"),'積算表（処遇Ⅱ）'!AA36,"―")</f>
        <v>―</v>
      </c>
      <c r="AH35" s="167"/>
      <c r="AI35" s="167"/>
      <c r="AJ35" s="167"/>
      <c r="AK35" s="167"/>
      <c r="AL35" s="167"/>
      <c r="AM35" s="168"/>
    </row>
    <row r="36" spans="1:39">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row>
    <row r="37" spans="1:39" ht="13.5" customHeight="1">
      <c r="A37" s="169" t="s">
        <v>60</v>
      </c>
      <c r="B37" s="169"/>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row>
    <row r="38" spans="1:39">
      <c r="A38" s="169"/>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row>
    <row r="39" spans="1:39">
      <c r="A39" s="169"/>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row>
    <row r="40" spans="1:39">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row>
  </sheetData>
  <sheetProtection algorithmName="SHA-512" hashValue="tsLdxgcxnCeLNBlYixlSGXNyVMP0xnF6TxGQFzdTZOjHf653wEwPPvUf0pM+tF0MEujUtA3+lTYXsc/cMZEOzw==" saltValue="bMTSBufuVNpFZZmaoMUL7Q==" spinCount="100000" sheet="1" objects="1" scenarios="1"/>
  <mergeCells count="34">
    <mergeCell ref="Z25:AF25"/>
    <mergeCell ref="AG25:AM25"/>
    <mergeCell ref="V7:AB7"/>
    <mergeCell ref="V8:AB8"/>
    <mergeCell ref="AC8:AM8"/>
    <mergeCell ref="AC7:AM7"/>
    <mergeCell ref="V9:AB10"/>
    <mergeCell ref="AC9:AM10"/>
    <mergeCell ref="B17:AF18"/>
    <mergeCell ref="AG17:AM18"/>
    <mergeCell ref="V11:AB11"/>
    <mergeCell ref="AC11:AM11"/>
    <mergeCell ref="A2:AM3"/>
    <mergeCell ref="AC4:AM4"/>
    <mergeCell ref="V6:AB6"/>
    <mergeCell ref="AC6:AF6"/>
    <mergeCell ref="AG6:AK6"/>
    <mergeCell ref="AL6:AM6"/>
    <mergeCell ref="AG35:AM35"/>
    <mergeCell ref="A37:AM39"/>
    <mergeCell ref="B29:AF30"/>
    <mergeCell ref="AG29:AM30"/>
    <mergeCell ref="Z21:AF21"/>
    <mergeCell ref="AG21:AM21"/>
    <mergeCell ref="AG22:AM22"/>
    <mergeCell ref="B22:G23"/>
    <mergeCell ref="A22:A23"/>
    <mergeCell ref="AG23:AM23"/>
    <mergeCell ref="B31:AF32"/>
    <mergeCell ref="AG31:AM32"/>
    <mergeCell ref="A24:A25"/>
    <mergeCell ref="B24:G25"/>
    <mergeCell ref="Z24:AF24"/>
    <mergeCell ref="AG24:AM24"/>
  </mergeCells>
  <phoneticPr fontId="1"/>
  <dataValidations count="1">
    <dataValidation type="list" allowBlank="1" showInputMessage="1" showErrorMessage="1" sqref="AG33:AM33">
      <formula1>"該当,非該当"</formula1>
    </dataValidation>
  </dataValidations>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積算表（処遇Ⅱ）</vt:lpstr>
      <vt:lpstr>第５号様式</vt:lpstr>
      <vt:lpstr>'積算表（処遇Ⅱ）'!Print_Area</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2020-08-21T05:23:53Z</dcterms:created>
  <dcterms:modified xsi:type="dcterms:W3CDTF">2023-06-23T01:53:56Z</dcterms:modified>
</cp:coreProperties>
</file>