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yh-19-00021585\給付担当\06 処遇改善\R5\120_事務改善に向けた取組\050_R５計画様式・テキスト検討\999_HP掲載\"/>
    </mc:Choice>
  </mc:AlternateContent>
  <workbookProtection workbookAlgorithmName="SHA-512" workbookHashValue="P5lCB65eH9ZRY8dfojpAndAKK/Ijydzcjjdng0sWfYev59YwMiwQDQeUvDW9an6cQ+ibUlzXaRF77wA9LEzxvA==" workbookSaltValue="XTYOg4TLEsI7fiBJEVKiAA==" workbookSpinCount="100000" lockStructure="1"/>
  <bookViews>
    <workbookView xWindow="-120" yWindow="-120" windowWidth="20730" windowHeight="11040" tabRatio="598" firstSheet="2" activeTab="2"/>
  </bookViews>
  <sheets>
    <sheet name="マスタ" sheetId="3" state="hidden" r:id="rId1"/>
    <sheet name="保育所・地域型 (記載例)" sheetId="1" state="hidden" r:id="rId2"/>
    <sheet name="①集計表" sheetId="4" r:id="rId3"/>
    <sheet name="②名簿(1)" sheetId="2" r:id="rId4"/>
    <sheet name="②名簿(2)" sheetId="24" r:id="rId5"/>
    <sheet name="②名簿(3)" sheetId="25" r:id="rId6"/>
    <sheet name="②名簿(4)" sheetId="26" r:id="rId7"/>
    <sheet name="②名簿(5)" sheetId="27" r:id="rId8"/>
    <sheet name="②名簿(6)" sheetId="28" r:id="rId9"/>
    <sheet name="②名簿(7)" sheetId="29" r:id="rId10"/>
    <sheet name="②名簿(8)" sheetId="30" r:id="rId11"/>
    <sheet name="②名簿(9)" sheetId="31" r:id="rId12"/>
    <sheet name="②名簿(10)" sheetId="32" r:id="rId13"/>
    <sheet name="②名簿(11)" sheetId="33" r:id="rId14"/>
    <sheet name="②名簿(12)" sheetId="34" r:id="rId15"/>
    <sheet name="②名簿(13)" sheetId="35" r:id="rId16"/>
    <sheet name="②名簿(14)" sheetId="36" r:id="rId17"/>
    <sheet name="②名簿(15)" sheetId="37" r:id="rId18"/>
    <sheet name="②名簿(16)" sheetId="38" r:id="rId19"/>
    <sheet name="②名簿(17)" sheetId="39" r:id="rId20"/>
    <sheet name="②名簿(18)" sheetId="40" r:id="rId21"/>
    <sheet name="②名簿(19)" sheetId="41" r:id="rId22"/>
    <sheet name="②名簿(20)" sheetId="42" r:id="rId23"/>
  </sheets>
  <definedNames>
    <definedName name="×">マスタ!$D$3:$D$4</definedName>
    <definedName name="〇">マスタ!$D$3:$D$5</definedName>
    <definedName name="_xlnm.Print_Area" localSheetId="2">①集計表!$A$1:$AD$30</definedName>
    <definedName name="_xlnm.Print_Area" localSheetId="3">'②名簿(1)'!$A$1:$J$35</definedName>
    <definedName name="_xlnm.Print_Area" localSheetId="12">'②名簿(10)'!$A$1:$J$35</definedName>
    <definedName name="_xlnm.Print_Area" localSheetId="13">'②名簿(11)'!$A$1:$J$35</definedName>
    <definedName name="_xlnm.Print_Area" localSheetId="14">'②名簿(12)'!$A$1:$J$35</definedName>
    <definedName name="_xlnm.Print_Area" localSheetId="15">'②名簿(13)'!$A$1:$J$35</definedName>
    <definedName name="_xlnm.Print_Area" localSheetId="16">'②名簿(14)'!$A$1:$J$35</definedName>
    <definedName name="_xlnm.Print_Area" localSheetId="17">'②名簿(15)'!$A$1:$J$35</definedName>
    <definedName name="_xlnm.Print_Area" localSheetId="18">'②名簿(16)'!$A$1:$J$35</definedName>
    <definedName name="_xlnm.Print_Area" localSheetId="19">'②名簿(17)'!$A$1:$J$35</definedName>
    <definedName name="_xlnm.Print_Area" localSheetId="20">'②名簿(18)'!$A$1:$J$35</definedName>
    <definedName name="_xlnm.Print_Area" localSheetId="21">'②名簿(19)'!$A$1:$J$35</definedName>
    <definedName name="_xlnm.Print_Area" localSheetId="4">'②名簿(2)'!$A$1:$J$35</definedName>
    <definedName name="_xlnm.Print_Area" localSheetId="22">'②名簿(20)'!$A$1:$J$35</definedName>
    <definedName name="_xlnm.Print_Area" localSheetId="5">'②名簿(3)'!$A$1:$J$35</definedName>
    <definedName name="_xlnm.Print_Area" localSheetId="6">'②名簿(4)'!$A$1:$J$35</definedName>
    <definedName name="_xlnm.Print_Area" localSheetId="7">'②名簿(5)'!$A$1:$J$35</definedName>
    <definedName name="_xlnm.Print_Area" localSheetId="8">'②名簿(6)'!$A$1:$J$35</definedName>
    <definedName name="_xlnm.Print_Area" localSheetId="9">'②名簿(7)'!$A$1:$J$35</definedName>
    <definedName name="_xlnm.Print_Area" localSheetId="10">'②名簿(8)'!$A$1:$J$35</definedName>
    <definedName name="_xlnm.Print_Area" localSheetId="11">'②名簿(9)'!$A$1:$J$35</definedName>
    <definedName name="_xlnm.Print_Area" localSheetId="1">'保育所・地域型 (記載例)'!$A$1:$I$39</definedName>
    <definedName name="その他">マスタ!$B$13:$B$18</definedName>
    <definedName name="なし_職員処遇改善費の対象者">マスタ!$H$3:$H$10</definedName>
    <definedName name="研修名_処遇Ⅱ">マスタ!$D$3:$D$6</definedName>
    <definedName name="研修名_職員処遇改善費">マスタ!$D$13:$D$16</definedName>
    <definedName name="職務分野別リーダー">マスタ!$G$3:$G$10</definedName>
    <definedName name="専門リーダー">マスタ!$F$3:$F$10</definedName>
    <definedName name="副主任保育士">マスタ!$E$3:$E$10</definedName>
    <definedName name="保育士等キャリアアップ研修">マスタ!$C$13:$C$14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0" i="4" l="1"/>
  <c r="M30" i="4"/>
  <c r="L30" i="4"/>
  <c r="K30" i="4"/>
  <c r="J30" i="4"/>
  <c r="I30" i="4"/>
  <c r="H30" i="4"/>
  <c r="G30" i="4"/>
  <c r="F30" i="4"/>
  <c r="D30" i="4"/>
  <c r="C30" i="4"/>
  <c r="B30" i="4"/>
  <c r="N29" i="4"/>
  <c r="M29" i="4"/>
  <c r="L29" i="4"/>
  <c r="K29" i="4"/>
  <c r="J29" i="4"/>
  <c r="I29" i="4"/>
  <c r="H29" i="4"/>
  <c r="G29" i="4"/>
  <c r="F29" i="4"/>
  <c r="D29" i="4"/>
  <c r="C29" i="4"/>
  <c r="B29" i="4"/>
  <c r="N28" i="4"/>
  <c r="M28" i="4"/>
  <c r="L28" i="4"/>
  <c r="K28" i="4"/>
  <c r="J28" i="4"/>
  <c r="I28" i="4"/>
  <c r="H28" i="4"/>
  <c r="G28" i="4"/>
  <c r="F28" i="4"/>
  <c r="D28" i="4"/>
  <c r="C28" i="4"/>
  <c r="B28" i="4"/>
  <c r="N27" i="4"/>
  <c r="M27" i="4"/>
  <c r="L27" i="4"/>
  <c r="K27" i="4"/>
  <c r="J27" i="4"/>
  <c r="I27" i="4"/>
  <c r="H27" i="4"/>
  <c r="G27" i="4"/>
  <c r="F27" i="4"/>
  <c r="D27" i="4"/>
  <c r="C27" i="4"/>
  <c r="B27" i="4"/>
  <c r="N26" i="4"/>
  <c r="M26" i="4"/>
  <c r="L26" i="4"/>
  <c r="K26" i="4"/>
  <c r="J26" i="4"/>
  <c r="I26" i="4"/>
  <c r="H26" i="4"/>
  <c r="G26" i="4"/>
  <c r="F26" i="4"/>
  <c r="D26" i="4"/>
  <c r="C26" i="4"/>
  <c r="B26" i="4"/>
  <c r="N25" i="4"/>
  <c r="M25" i="4"/>
  <c r="L25" i="4"/>
  <c r="K25" i="4"/>
  <c r="J25" i="4"/>
  <c r="I25" i="4"/>
  <c r="H25" i="4"/>
  <c r="G25" i="4"/>
  <c r="F25" i="4"/>
  <c r="D25" i="4"/>
  <c r="C25" i="4"/>
  <c r="B25" i="4"/>
  <c r="N24" i="4"/>
  <c r="M24" i="4"/>
  <c r="L24" i="4"/>
  <c r="K24" i="4"/>
  <c r="J24" i="4"/>
  <c r="I24" i="4"/>
  <c r="H24" i="4"/>
  <c r="G24" i="4"/>
  <c r="F24" i="4"/>
  <c r="D24" i="4"/>
  <c r="C24" i="4"/>
  <c r="B24" i="4"/>
  <c r="N23" i="4"/>
  <c r="M23" i="4"/>
  <c r="L23" i="4"/>
  <c r="K23" i="4"/>
  <c r="J23" i="4"/>
  <c r="I23" i="4"/>
  <c r="H23" i="4"/>
  <c r="G23" i="4"/>
  <c r="F23" i="4"/>
  <c r="D23" i="4"/>
  <c r="C23" i="4"/>
  <c r="B23" i="4"/>
  <c r="N22" i="4"/>
  <c r="M22" i="4"/>
  <c r="L22" i="4"/>
  <c r="K22" i="4"/>
  <c r="J22" i="4"/>
  <c r="I22" i="4"/>
  <c r="H22" i="4"/>
  <c r="G22" i="4"/>
  <c r="F22" i="4"/>
  <c r="D22" i="4"/>
  <c r="C22" i="4"/>
  <c r="B22" i="4"/>
  <c r="N21" i="4"/>
  <c r="M21" i="4"/>
  <c r="L21" i="4"/>
  <c r="K21" i="4"/>
  <c r="J21" i="4"/>
  <c r="I21" i="4"/>
  <c r="H21" i="4"/>
  <c r="G21" i="4"/>
  <c r="F21" i="4"/>
  <c r="D21" i="4"/>
  <c r="C21" i="4"/>
  <c r="B21" i="4"/>
  <c r="N20" i="4"/>
  <c r="M20" i="4"/>
  <c r="L20" i="4"/>
  <c r="K20" i="4"/>
  <c r="J20" i="4"/>
  <c r="I20" i="4"/>
  <c r="H20" i="4"/>
  <c r="G20" i="4"/>
  <c r="F20" i="4"/>
  <c r="D20" i="4"/>
  <c r="C20" i="4"/>
  <c r="B20" i="4"/>
  <c r="N19" i="4"/>
  <c r="M19" i="4"/>
  <c r="L19" i="4"/>
  <c r="K19" i="4"/>
  <c r="J19" i="4"/>
  <c r="I19" i="4"/>
  <c r="H19" i="4"/>
  <c r="G19" i="4"/>
  <c r="F19" i="4"/>
  <c r="D19" i="4"/>
  <c r="C19" i="4"/>
  <c r="B19" i="4"/>
  <c r="N18" i="4"/>
  <c r="M18" i="4"/>
  <c r="L18" i="4"/>
  <c r="K18" i="4"/>
  <c r="J18" i="4"/>
  <c r="I18" i="4"/>
  <c r="H18" i="4"/>
  <c r="G18" i="4"/>
  <c r="F18" i="4"/>
  <c r="D18" i="4"/>
  <c r="C18" i="4"/>
  <c r="B18" i="4"/>
  <c r="N17" i="4"/>
  <c r="M17" i="4"/>
  <c r="L17" i="4"/>
  <c r="K17" i="4"/>
  <c r="J17" i="4"/>
  <c r="I17" i="4"/>
  <c r="H17" i="4"/>
  <c r="G17" i="4"/>
  <c r="F17" i="4"/>
  <c r="D17" i="4"/>
  <c r="C17" i="4"/>
  <c r="B17" i="4"/>
  <c r="N16" i="4"/>
  <c r="M16" i="4"/>
  <c r="L16" i="4"/>
  <c r="K16" i="4"/>
  <c r="J16" i="4"/>
  <c r="I16" i="4"/>
  <c r="H16" i="4"/>
  <c r="G16" i="4"/>
  <c r="F16" i="4"/>
  <c r="D16" i="4"/>
  <c r="C16" i="4"/>
  <c r="B16" i="4"/>
  <c r="N15" i="4"/>
  <c r="M15" i="4"/>
  <c r="L15" i="4"/>
  <c r="K15" i="4"/>
  <c r="J15" i="4"/>
  <c r="I15" i="4"/>
  <c r="H15" i="4"/>
  <c r="G15" i="4"/>
  <c r="F15" i="4"/>
  <c r="D15" i="4"/>
  <c r="C15" i="4"/>
  <c r="B15" i="4"/>
  <c r="N14" i="4"/>
  <c r="M14" i="4"/>
  <c r="L14" i="4"/>
  <c r="K14" i="4"/>
  <c r="J14" i="4"/>
  <c r="I14" i="4"/>
  <c r="H14" i="4"/>
  <c r="G14" i="4"/>
  <c r="F14" i="4"/>
  <c r="D14" i="4"/>
  <c r="C14" i="4"/>
  <c r="B14" i="4"/>
  <c r="N13" i="4"/>
  <c r="M13" i="4"/>
  <c r="L13" i="4"/>
  <c r="K13" i="4"/>
  <c r="J13" i="4"/>
  <c r="I13" i="4"/>
  <c r="H13" i="4"/>
  <c r="G13" i="4"/>
  <c r="F13" i="4"/>
  <c r="D13" i="4"/>
  <c r="C13" i="4"/>
  <c r="B13" i="4"/>
  <c r="N12" i="4"/>
  <c r="M12" i="4"/>
  <c r="L12" i="4"/>
  <c r="K12" i="4"/>
  <c r="J12" i="4"/>
  <c r="I12" i="4"/>
  <c r="H12" i="4"/>
  <c r="G12" i="4"/>
  <c r="F12" i="4"/>
  <c r="D12" i="4"/>
  <c r="C12" i="4"/>
  <c r="B12" i="4"/>
  <c r="I28" i="42"/>
  <c r="I27" i="42"/>
  <c r="J27" i="42" s="1"/>
  <c r="H26" i="42"/>
  <c r="L25" i="42"/>
  <c r="K25" i="42"/>
  <c r="L24" i="42"/>
  <c r="K24" i="42"/>
  <c r="L23" i="42"/>
  <c r="K23" i="42"/>
  <c r="L22" i="42"/>
  <c r="K22" i="42"/>
  <c r="L21" i="42"/>
  <c r="K21" i="42"/>
  <c r="L20" i="42"/>
  <c r="K20" i="42"/>
  <c r="L19" i="42"/>
  <c r="K19" i="42"/>
  <c r="L18" i="42"/>
  <c r="K18" i="42"/>
  <c r="L17" i="42"/>
  <c r="K17" i="42"/>
  <c r="L16" i="42"/>
  <c r="K16" i="42"/>
  <c r="L15" i="42"/>
  <c r="K15" i="42"/>
  <c r="L14" i="42"/>
  <c r="K14" i="42"/>
  <c r="L13" i="42"/>
  <c r="K13" i="42"/>
  <c r="L12" i="42"/>
  <c r="K12" i="42"/>
  <c r="L11" i="42"/>
  <c r="K11" i="42"/>
  <c r="H7" i="42"/>
  <c r="L6" i="42"/>
  <c r="H6" i="42"/>
  <c r="H5" i="42"/>
  <c r="H4" i="42"/>
  <c r="H3" i="42"/>
  <c r="E1" i="42"/>
  <c r="I28" i="41"/>
  <c r="I27" i="41"/>
  <c r="J27" i="41" s="1"/>
  <c r="I26" i="41"/>
  <c r="H26" i="41"/>
  <c r="L25" i="41"/>
  <c r="K25" i="41"/>
  <c r="L24" i="41"/>
  <c r="K24" i="41"/>
  <c r="L23" i="41"/>
  <c r="K23" i="41"/>
  <c r="L22" i="41"/>
  <c r="K22" i="41"/>
  <c r="L21" i="41"/>
  <c r="K21" i="41"/>
  <c r="L20" i="41"/>
  <c r="K20" i="41"/>
  <c r="L19" i="41"/>
  <c r="K19" i="41"/>
  <c r="L18" i="41"/>
  <c r="K18" i="41"/>
  <c r="L17" i="41"/>
  <c r="K17" i="41"/>
  <c r="L16" i="41"/>
  <c r="K16" i="41"/>
  <c r="L15" i="41"/>
  <c r="K15" i="41"/>
  <c r="L14" i="41"/>
  <c r="K14" i="41"/>
  <c r="L13" i="41"/>
  <c r="K13" i="41"/>
  <c r="L12" i="41"/>
  <c r="K12" i="41"/>
  <c r="L11" i="41"/>
  <c r="K11" i="41"/>
  <c r="H7" i="41"/>
  <c r="L6" i="41"/>
  <c r="H6" i="41"/>
  <c r="H5" i="41"/>
  <c r="H4" i="41"/>
  <c r="H3" i="41"/>
  <c r="E1" i="41"/>
  <c r="I28" i="40"/>
  <c r="I27" i="40"/>
  <c r="J27" i="40" s="1"/>
  <c r="I26" i="40"/>
  <c r="H26" i="40"/>
  <c r="L25" i="40"/>
  <c r="K25" i="40"/>
  <c r="L24" i="40"/>
  <c r="K24" i="40"/>
  <c r="L23" i="40"/>
  <c r="K23" i="40"/>
  <c r="L22" i="40"/>
  <c r="K22" i="40"/>
  <c r="L21" i="40"/>
  <c r="K21" i="40"/>
  <c r="L20" i="40"/>
  <c r="K20" i="40"/>
  <c r="L19" i="40"/>
  <c r="K19" i="40"/>
  <c r="L18" i="40"/>
  <c r="K18" i="40"/>
  <c r="L17" i="40"/>
  <c r="K17" i="40"/>
  <c r="L16" i="40"/>
  <c r="K16" i="40"/>
  <c r="L15" i="40"/>
  <c r="K15" i="40"/>
  <c r="L14" i="40"/>
  <c r="K14" i="40"/>
  <c r="L13" i="40"/>
  <c r="K13" i="40"/>
  <c r="L12" i="40"/>
  <c r="K12" i="40"/>
  <c r="L11" i="40"/>
  <c r="K11" i="40"/>
  <c r="H7" i="40"/>
  <c r="L6" i="40"/>
  <c r="H6" i="40"/>
  <c r="H5" i="40"/>
  <c r="H4" i="40"/>
  <c r="H3" i="40"/>
  <c r="E1" i="40"/>
  <c r="I28" i="39"/>
  <c r="I27" i="39"/>
  <c r="J27" i="39" s="1"/>
  <c r="I26" i="39"/>
  <c r="H26" i="39"/>
  <c r="L25" i="39"/>
  <c r="K25" i="39"/>
  <c r="L24" i="39"/>
  <c r="K24" i="39"/>
  <c r="L23" i="39"/>
  <c r="K23" i="39"/>
  <c r="L22" i="39"/>
  <c r="K22" i="39"/>
  <c r="L21" i="39"/>
  <c r="K21" i="39"/>
  <c r="L20" i="39"/>
  <c r="K20" i="39"/>
  <c r="L19" i="39"/>
  <c r="K19" i="39"/>
  <c r="L18" i="39"/>
  <c r="K18" i="39"/>
  <c r="L17" i="39"/>
  <c r="K17" i="39"/>
  <c r="L16" i="39"/>
  <c r="K16" i="39"/>
  <c r="L15" i="39"/>
  <c r="K15" i="39"/>
  <c r="L14" i="39"/>
  <c r="K14" i="39"/>
  <c r="L13" i="39"/>
  <c r="K13" i="39"/>
  <c r="L12" i="39"/>
  <c r="K12" i="39"/>
  <c r="L11" i="39"/>
  <c r="K11" i="39"/>
  <c r="H7" i="39"/>
  <c r="L6" i="39"/>
  <c r="H6" i="39"/>
  <c r="H5" i="39"/>
  <c r="H4" i="39"/>
  <c r="H3" i="39"/>
  <c r="E1" i="39"/>
  <c r="I28" i="38"/>
  <c r="I27" i="38"/>
  <c r="J27" i="38" s="1"/>
  <c r="I26" i="38"/>
  <c r="H26" i="38"/>
  <c r="L25" i="38"/>
  <c r="K25" i="38"/>
  <c r="L24" i="38"/>
  <c r="K24" i="38"/>
  <c r="L23" i="38"/>
  <c r="K23" i="38"/>
  <c r="L22" i="38"/>
  <c r="K22" i="38"/>
  <c r="L21" i="38"/>
  <c r="K21" i="38"/>
  <c r="L20" i="38"/>
  <c r="K20" i="38"/>
  <c r="L19" i="38"/>
  <c r="K19" i="38"/>
  <c r="L18" i="38"/>
  <c r="K18" i="38"/>
  <c r="L17" i="38"/>
  <c r="K17" i="38"/>
  <c r="L16" i="38"/>
  <c r="K16" i="38"/>
  <c r="L15" i="38"/>
  <c r="K15" i="38"/>
  <c r="L14" i="38"/>
  <c r="K14" i="38"/>
  <c r="L13" i="38"/>
  <c r="K13" i="38"/>
  <c r="L12" i="38"/>
  <c r="K12" i="38"/>
  <c r="L11" i="38"/>
  <c r="K11" i="38"/>
  <c r="H7" i="38"/>
  <c r="L6" i="38"/>
  <c r="H6" i="38"/>
  <c r="H5" i="38"/>
  <c r="H4" i="38"/>
  <c r="H3" i="38"/>
  <c r="E1" i="38"/>
  <c r="I28" i="37"/>
  <c r="I27" i="37"/>
  <c r="J27" i="37" s="1"/>
  <c r="I26" i="37"/>
  <c r="H26" i="37"/>
  <c r="L25" i="37"/>
  <c r="K25" i="37"/>
  <c r="L24" i="37"/>
  <c r="K24" i="37"/>
  <c r="L23" i="37"/>
  <c r="K23" i="37"/>
  <c r="L22" i="37"/>
  <c r="K22" i="37"/>
  <c r="L21" i="37"/>
  <c r="K21" i="37"/>
  <c r="L20" i="37"/>
  <c r="K20" i="37"/>
  <c r="L19" i="37"/>
  <c r="K19" i="37"/>
  <c r="L18" i="37"/>
  <c r="K18" i="37"/>
  <c r="L17" i="37"/>
  <c r="K17" i="37"/>
  <c r="L16" i="37"/>
  <c r="K16" i="37"/>
  <c r="L15" i="37"/>
  <c r="K15" i="37"/>
  <c r="L14" i="37"/>
  <c r="K14" i="37"/>
  <c r="L13" i="37"/>
  <c r="K13" i="37"/>
  <c r="L12" i="37"/>
  <c r="K12" i="37"/>
  <c r="L11" i="37"/>
  <c r="K11" i="37"/>
  <c r="H7" i="37"/>
  <c r="L6" i="37"/>
  <c r="H6" i="37"/>
  <c r="H5" i="37"/>
  <c r="H4" i="37"/>
  <c r="H3" i="37"/>
  <c r="E1" i="37"/>
  <c r="I28" i="36"/>
  <c r="I27" i="36"/>
  <c r="J27" i="36" s="1"/>
  <c r="I26" i="36"/>
  <c r="H26" i="36"/>
  <c r="L25" i="36"/>
  <c r="K25" i="36"/>
  <c r="L24" i="36"/>
  <c r="K24" i="36"/>
  <c r="L23" i="36"/>
  <c r="K23" i="36"/>
  <c r="L22" i="36"/>
  <c r="K22" i="36"/>
  <c r="L21" i="36"/>
  <c r="K21" i="36"/>
  <c r="L20" i="36"/>
  <c r="K20" i="36"/>
  <c r="L19" i="36"/>
  <c r="K19" i="36"/>
  <c r="L18" i="36"/>
  <c r="K18" i="36"/>
  <c r="L17" i="36"/>
  <c r="K17" i="36"/>
  <c r="L16" i="36"/>
  <c r="K16" i="36"/>
  <c r="L15" i="36"/>
  <c r="K15" i="36"/>
  <c r="L14" i="36"/>
  <c r="K14" i="36"/>
  <c r="L13" i="36"/>
  <c r="K13" i="36"/>
  <c r="L12" i="36"/>
  <c r="K12" i="36"/>
  <c r="L11" i="36"/>
  <c r="K11" i="36"/>
  <c r="H7" i="36"/>
  <c r="L6" i="36"/>
  <c r="H6" i="36"/>
  <c r="H5" i="36"/>
  <c r="H4" i="36"/>
  <c r="H3" i="36"/>
  <c r="E1" i="36"/>
  <c r="I28" i="35"/>
  <c r="I27" i="35"/>
  <c r="J27" i="35" s="1"/>
  <c r="I26" i="35"/>
  <c r="H26" i="35"/>
  <c r="L25" i="35"/>
  <c r="K25" i="35"/>
  <c r="L24" i="35"/>
  <c r="K24" i="35"/>
  <c r="L23" i="35"/>
  <c r="K23" i="35"/>
  <c r="L22" i="35"/>
  <c r="K22" i="35"/>
  <c r="L21" i="35"/>
  <c r="K21" i="35"/>
  <c r="L20" i="35"/>
  <c r="K20" i="35"/>
  <c r="L19" i="35"/>
  <c r="K19" i="35"/>
  <c r="L18" i="35"/>
  <c r="K18" i="35"/>
  <c r="L17" i="35"/>
  <c r="K17" i="35"/>
  <c r="L16" i="35"/>
  <c r="K16" i="35"/>
  <c r="L15" i="35"/>
  <c r="K15" i="35"/>
  <c r="L14" i="35"/>
  <c r="K14" i="35"/>
  <c r="L13" i="35"/>
  <c r="K13" i="35"/>
  <c r="L12" i="35"/>
  <c r="K12" i="35"/>
  <c r="L11" i="35"/>
  <c r="K11" i="35"/>
  <c r="H7" i="35"/>
  <c r="L6" i="35"/>
  <c r="H6" i="35"/>
  <c r="H5" i="35"/>
  <c r="H4" i="35"/>
  <c r="H3" i="35"/>
  <c r="E1" i="35"/>
  <c r="I28" i="34"/>
  <c r="J27" i="34"/>
  <c r="I27" i="34"/>
  <c r="I26" i="34"/>
  <c r="H26" i="34"/>
  <c r="L25" i="34"/>
  <c r="K25" i="34"/>
  <c r="L24" i="34"/>
  <c r="K24" i="34"/>
  <c r="L23" i="34"/>
  <c r="K23" i="34"/>
  <c r="L22" i="34"/>
  <c r="K22" i="34"/>
  <c r="L21" i="34"/>
  <c r="K21" i="34"/>
  <c r="L20" i="34"/>
  <c r="K20" i="34"/>
  <c r="L19" i="34"/>
  <c r="K19" i="34"/>
  <c r="L18" i="34"/>
  <c r="K18" i="34"/>
  <c r="L17" i="34"/>
  <c r="K17" i="34"/>
  <c r="L16" i="34"/>
  <c r="K16" i="34"/>
  <c r="L15" i="34"/>
  <c r="K15" i="34"/>
  <c r="L14" i="34"/>
  <c r="K14" i="34"/>
  <c r="L13" i="34"/>
  <c r="K13" i="34"/>
  <c r="L12" i="34"/>
  <c r="K12" i="34"/>
  <c r="L11" i="34"/>
  <c r="K11" i="34"/>
  <c r="H7" i="34"/>
  <c r="L6" i="34"/>
  <c r="H6" i="34"/>
  <c r="H5" i="34"/>
  <c r="H4" i="34"/>
  <c r="H3" i="34"/>
  <c r="E1" i="34"/>
  <c r="I28" i="33"/>
  <c r="I27" i="33"/>
  <c r="I26" i="33" s="1"/>
  <c r="H26" i="33"/>
  <c r="L25" i="33"/>
  <c r="K25" i="33"/>
  <c r="L24" i="33"/>
  <c r="K24" i="33"/>
  <c r="L23" i="33"/>
  <c r="K23" i="33"/>
  <c r="L22" i="33"/>
  <c r="K22" i="33"/>
  <c r="L21" i="33"/>
  <c r="K21" i="33"/>
  <c r="L20" i="33"/>
  <c r="K20" i="33"/>
  <c r="L19" i="33"/>
  <c r="K19" i="33"/>
  <c r="L18" i="33"/>
  <c r="K18" i="33"/>
  <c r="L17" i="33"/>
  <c r="K17" i="33"/>
  <c r="L16" i="33"/>
  <c r="K16" i="33"/>
  <c r="L15" i="33"/>
  <c r="K15" i="33"/>
  <c r="L14" i="33"/>
  <c r="K14" i="33"/>
  <c r="L13" i="33"/>
  <c r="K13" i="33"/>
  <c r="L12" i="33"/>
  <c r="K12" i="33"/>
  <c r="L11" i="33"/>
  <c r="K11" i="33"/>
  <c r="H7" i="33"/>
  <c r="L6" i="33"/>
  <c r="H6" i="33"/>
  <c r="H5" i="33"/>
  <c r="H4" i="33"/>
  <c r="H3" i="33"/>
  <c r="E1" i="33"/>
  <c r="I28" i="32"/>
  <c r="I27" i="32"/>
  <c r="J27" i="32" s="1"/>
  <c r="I26" i="32"/>
  <c r="H26" i="32"/>
  <c r="L25" i="32"/>
  <c r="K25" i="32"/>
  <c r="L24" i="32"/>
  <c r="K24" i="32"/>
  <c r="L23" i="32"/>
  <c r="K23" i="32"/>
  <c r="L22" i="32"/>
  <c r="K22" i="32"/>
  <c r="L21" i="32"/>
  <c r="K21" i="32"/>
  <c r="L20" i="32"/>
  <c r="K20" i="32"/>
  <c r="L19" i="32"/>
  <c r="K19" i="32"/>
  <c r="L18" i="32"/>
  <c r="K18" i="32"/>
  <c r="L17" i="32"/>
  <c r="K17" i="32"/>
  <c r="L16" i="32"/>
  <c r="K16" i="32"/>
  <c r="L15" i="32"/>
  <c r="K15" i="32"/>
  <c r="L14" i="32"/>
  <c r="K14" i="32"/>
  <c r="L13" i="32"/>
  <c r="K13" i="32"/>
  <c r="L12" i="32"/>
  <c r="K12" i="32"/>
  <c r="L11" i="32"/>
  <c r="K11" i="32"/>
  <c r="H7" i="32"/>
  <c r="L6" i="32"/>
  <c r="H6" i="32"/>
  <c r="H5" i="32"/>
  <c r="H4" i="32"/>
  <c r="H3" i="32"/>
  <c r="E1" i="32"/>
  <c r="I28" i="31"/>
  <c r="I27" i="31"/>
  <c r="J27" i="31" s="1"/>
  <c r="H26" i="31"/>
  <c r="L25" i="31"/>
  <c r="K25" i="31"/>
  <c r="L24" i="31"/>
  <c r="K24" i="31"/>
  <c r="L23" i="31"/>
  <c r="K23" i="31"/>
  <c r="L22" i="31"/>
  <c r="K22" i="31"/>
  <c r="L21" i="31"/>
  <c r="K21" i="31"/>
  <c r="L20" i="31"/>
  <c r="K20" i="31"/>
  <c r="L19" i="31"/>
  <c r="K19" i="31"/>
  <c r="L18" i="31"/>
  <c r="K18" i="31"/>
  <c r="L17" i="31"/>
  <c r="K17" i="31"/>
  <c r="L16" i="31"/>
  <c r="K16" i="31"/>
  <c r="L15" i="31"/>
  <c r="K15" i="31"/>
  <c r="L14" i="31"/>
  <c r="K14" i="31"/>
  <c r="L13" i="31"/>
  <c r="K13" i="31"/>
  <c r="L12" i="31"/>
  <c r="K12" i="31"/>
  <c r="L11" i="31"/>
  <c r="K11" i="31"/>
  <c r="H7" i="31"/>
  <c r="L6" i="31"/>
  <c r="H6" i="31"/>
  <c r="H5" i="31"/>
  <c r="H4" i="31"/>
  <c r="H3" i="31"/>
  <c r="E1" i="31"/>
  <c r="I28" i="30"/>
  <c r="I27" i="30"/>
  <c r="J27" i="30" s="1"/>
  <c r="H26" i="30"/>
  <c r="L25" i="30"/>
  <c r="K25" i="30"/>
  <c r="L24" i="30"/>
  <c r="K24" i="30"/>
  <c r="L23" i="30"/>
  <c r="K23" i="30"/>
  <c r="L22" i="30"/>
  <c r="K22" i="30"/>
  <c r="L21" i="30"/>
  <c r="K21" i="30"/>
  <c r="L20" i="30"/>
  <c r="K20" i="30"/>
  <c r="L19" i="30"/>
  <c r="K19" i="30"/>
  <c r="L18" i="30"/>
  <c r="K18" i="30"/>
  <c r="L17" i="30"/>
  <c r="K17" i="30"/>
  <c r="L16" i="30"/>
  <c r="K16" i="30"/>
  <c r="L15" i="30"/>
  <c r="K15" i="30"/>
  <c r="L14" i="30"/>
  <c r="K14" i="30"/>
  <c r="L13" i="30"/>
  <c r="K13" i="30"/>
  <c r="L12" i="30"/>
  <c r="K12" i="30"/>
  <c r="L11" i="30"/>
  <c r="K11" i="30"/>
  <c r="H7" i="30"/>
  <c r="L6" i="30"/>
  <c r="H6" i="30"/>
  <c r="H5" i="30"/>
  <c r="H4" i="30"/>
  <c r="H3" i="30"/>
  <c r="E1" i="30"/>
  <c r="I28" i="29"/>
  <c r="I27" i="29"/>
  <c r="J27" i="29" s="1"/>
  <c r="I26" i="29"/>
  <c r="H26" i="29"/>
  <c r="L25" i="29"/>
  <c r="K25" i="29"/>
  <c r="L24" i="29"/>
  <c r="K24" i="29"/>
  <c r="L23" i="29"/>
  <c r="K23" i="29"/>
  <c r="L22" i="29"/>
  <c r="K22" i="29"/>
  <c r="L21" i="29"/>
  <c r="K21" i="29"/>
  <c r="L20" i="29"/>
  <c r="K20" i="29"/>
  <c r="L19" i="29"/>
  <c r="K19" i="29"/>
  <c r="L18" i="29"/>
  <c r="K18" i="29"/>
  <c r="L17" i="29"/>
  <c r="K17" i="29"/>
  <c r="L16" i="29"/>
  <c r="K16" i="29"/>
  <c r="L15" i="29"/>
  <c r="K15" i="29"/>
  <c r="L14" i="29"/>
  <c r="K14" i="29"/>
  <c r="L13" i="29"/>
  <c r="K13" i="29"/>
  <c r="L12" i="29"/>
  <c r="K12" i="29"/>
  <c r="L11" i="29"/>
  <c r="K11" i="29"/>
  <c r="H7" i="29"/>
  <c r="L6" i="29"/>
  <c r="H6" i="29"/>
  <c r="H5" i="29"/>
  <c r="H4" i="29"/>
  <c r="H3" i="29"/>
  <c r="E1" i="29"/>
  <c r="I28" i="28"/>
  <c r="J27" i="28"/>
  <c r="I27" i="28"/>
  <c r="I26" i="28"/>
  <c r="H26" i="28"/>
  <c r="L25" i="28"/>
  <c r="K25" i="28"/>
  <c r="L24" i="28"/>
  <c r="K24" i="28"/>
  <c r="L23" i="28"/>
  <c r="K23" i="28"/>
  <c r="L22" i="28"/>
  <c r="K22" i="28"/>
  <c r="L21" i="28"/>
  <c r="K21" i="28"/>
  <c r="L20" i="28"/>
  <c r="K20" i="28"/>
  <c r="L19" i="28"/>
  <c r="K19" i="28"/>
  <c r="L18" i="28"/>
  <c r="K18" i="28"/>
  <c r="L17" i="28"/>
  <c r="K17" i="28"/>
  <c r="L16" i="28"/>
  <c r="K16" i="28"/>
  <c r="L15" i="28"/>
  <c r="K15" i="28"/>
  <c r="L14" i="28"/>
  <c r="K14" i="28"/>
  <c r="L13" i="28"/>
  <c r="K13" i="28"/>
  <c r="L12" i="28"/>
  <c r="K12" i="28"/>
  <c r="L11" i="28"/>
  <c r="K11" i="28"/>
  <c r="H7" i="28"/>
  <c r="L6" i="28"/>
  <c r="H6" i="28"/>
  <c r="H5" i="28"/>
  <c r="H4" i="28"/>
  <c r="H3" i="28"/>
  <c r="E1" i="28"/>
  <c r="I28" i="27"/>
  <c r="I27" i="27"/>
  <c r="J27" i="27" s="1"/>
  <c r="H26" i="27"/>
  <c r="L25" i="27"/>
  <c r="K25" i="27"/>
  <c r="L24" i="27"/>
  <c r="K24" i="27"/>
  <c r="L23" i="27"/>
  <c r="K23" i="27"/>
  <c r="L22" i="27"/>
  <c r="K22" i="27"/>
  <c r="L21" i="27"/>
  <c r="K21" i="27"/>
  <c r="L20" i="27"/>
  <c r="K20" i="27"/>
  <c r="L19" i="27"/>
  <c r="K19" i="27"/>
  <c r="L18" i="27"/>
  <c r="K18" i="27"/>
  <c r="L17" i="27"/>
  <c r="K17" i="27"/>
  <c r="L16" i="27"/>
  <c r="K16" i="27"/>
  <c r="L15" i="27"/>
  <c r="K15" i="27"/>
  <c r="L14" i="27"/>
  <c r="K14" i="27"/>
  <c r="L13" i="27"/>
  <c r="K13" i="27"/>
  <c r="L12" i="27"/>
  <c r="K12" i="27"/>
  <c r="L11" i="27"/>
  <c r="K11" i="27"/>
  <c r="H7" i="27"/>
  <c r="L6" i="27"/>
  <c r="H6" i="27"/>
  <c r="H5" i="27"/>
  <c r="H4" i="27"/>
  <c r="H3" i="27"/>
  <c r="E1" i="27"/>
  <c r="I28" i="26"/>
  <c r="I27" i="26"/>
  <c r="J27" i="26" s="1"/>
  <c r="H26" i="26"/>
  <c r="L25" i="26"/>
  <c r="K25" i="26"/>
  <c r="L24" i="26"/>
  <c r="K24" i="26"/>
  <c r="L23" i="26"/>
  <c r="K23" i="26"/>
  <c r="L22" i="26"/>
  <c r="K22" i="26"/>
  <c r="L21" i="26"/>
  <c r="K21" i="26"/>
  <c r="L20" i="26"/>
  <c r="K20" i="26"/>
  <c r="L19" i="26"/>
  <c r="K19" i="26"/>
  <c r="L18" i="26"/>
  <c r="K18" i="26"/>
  <c r="L17" i="26"/>
  <c r="K17" i="26"/>
  <c r="L16" i="26"/>
  <c r="K16" i="26"/>
  <c r="L15" i="26"/>
  <c r="K15" i="26"/>
  <c r="L14" i="26"/>
  <c r="K14" i="26"/>
  <c r="L13" i="26"/>
  <c r="K13" i="26"/>
  <c r="L12" i="26"/>
  <c r="K12" i="26"/>
  <c r="L11" i="26"/>
  <c r="K11" i="26"/>
  <c r="H7" i="26"/>
  <c r="L6" i="26"/>
  <c r="H6" i="26"/>
  <c r="H5" i="26"/>
  <c r="H4" i="26"/>
  <c r="H3" i="26"/>
  <c r="E1" i="26"/>
  <c r="I28" i="25"/>
  <c r="I27" i="25"/>
  <c r="J27" i="25" s="1"/>
  <c r="H26" i="25"/>
  <c r="L25" i="25"/>
  <c r="K25" i="25"/>
  <c r="L24" i="25"/>
  <c r="K24" i="25"/>
  <c r="L23" i="25"/>
  <c r="K23" i="25"/>
  <c r="L22" i="25"/>
  <c r="K22" i="25"/>
  <c r="L21" i="25"/>
  <c r="K21" i="25"/>
  <c r="L20" i="25"/>
  <c r="K20" i="25"/>
  <c r="L19" i="25"/>
  <c r="K19" i="25"/>
  <c r="L18" i="25"/>
  <c r="K18" i="25"/>
  <c r="L17" i="25"/>
  <c r="K17" i="25"/>
  <c r="L16" i="25"/>
  <c r="K16" i="25"/>
  <c r="L15" i="25"/>
  <c r="K15" i="25"/>
  <c r="L14" i="25"/>
  <c r="K14" i="25"/>
  <c r="L13" i="25"/>
  <c r="K13" i="25"/>
  <c r="L12" i="25"/>
  <c r="K12" i="25"/>
  <c r="L11" i="25"/>
  <c r="K11" i="25"/>
  <c r="H7" i="25"/>
  <c r="L6" i="25"/>
  <c r="H6" i="25"/>
  <c r="H5" i="25"/>
  <c r="H4" i="25"/>
  <c r="H3" i="25"/>
  <c r="E1" i="25"/>
  <c r="I28" i="24"/>
  <c r="I27" i="24"/>
  <c r="H26" i="24"/>
  <c r="L25" i="24"/>
  <c r="K25" i="24"/>
  <c r="L24" i="24"/>
  <c r="K24" i="24"/>
  <c r="L23" i="24"/>
  <c r="K23" i="24"/>
  <c r="L22" i="24"/>
  <c r="K22" i="24"/>
  <c r="L21" i="24"/>
  <c r="K21" i="24"/>
  <c r="L20" i="24"/>
  <c r="K20" i="24"/>
  <c r="L19" i="24"/>
  <c r="K19" i="24"/>
  <c r="L18" i="24"/>
  <c r="K18" i="24"/>
  <c r="L17" i="24"/>
  <c r="K17" i="24"/>
  <c r="L16" i="24"/>
  <c r="K16" i="24"/>
  <c r="L15" i="24"/>
  <c r="K15" i="24"/>
  <c r="L14" i="24"/>
  <c r="K14" i="24"/>
  <c r="L13" i="24"/>
  <c r="K13" i="24"/>
  <c r="L12" i="24"/>
  <c r="K12" i="24"/>
  <c r="L11" i="24"/>
  <c r="K11" i="24"/>
  <c r="H7" i="24"/>
  <c r="L6" i="24"/>
  <c r="H6" i="24"/>
  <c r="H5" i="24"/>
  <c r="H4" i="24"/>
  <c r="H3" i="24"/>
  <c r="E1" i="24"/>
  <c r="I26" i="42" l="1"/>
  <c r="I26" i="25"/>
  <c r="J27" i="24"/>
  <c r="O30" i="4"/>
  <c r="O29" i="4"/>
  <c r="O28" i="4"/>
  <c r="O27" i="4"/>
  <c r="O26" i="4"/>
  <c r="O25" i="4"/>
  <c r="O24" i="4"/>
  <c r="O23" i="4"/>
  <c r="O22" i="4"/>
  <c r="O21" i="4"/>
  <c r="O20" i="4"/>
  <c r="O19" i="4"/>
  <c r="O18" i="4"/>
  <c r="O17" i="4"/>
  <c r="O16" i="4"/>
  <c r="O15" i="4"/>
  <c r="O14" i="4"/>
  <c r="J27" i="33"/>
  <c r="I26" i="31"/>
  <c r="I26" i="30"/>
  <c r="I26" i="27"/>
  <c r="I26" i="26"/>
  <c r="I26" i="24"/>
  <c r="O13" i="4"/>
  <c r="N11" i="4"/>
  <c r="M11" i="4"/>
  <c r="O11" i="4" s="1"/>
  <c r="B11" i="4"/>
  <c r="L11" i="4"/>
  <c r="O12" i="4" l="1"/>
  <c r="L12" i="2"/>
  <c r="L13" i="2"/>
  <c r="L14" i="2"/>
  <c r="L15" i="2"/>
  <c r="L16" i="2"/>
  <c r="L17" i="2"/>
  <c r="L18" i="2"/>
  <c r="L19" i="2"/>
  <c r="L20" i="2"/>
  <c r="L21" i="2"/>
  <c r="L22" i="2"/>
  <c r="L23" i="2"/>
  <c r="L24" i="2"/>
  <c r="L25" i="2"/>
  <c r="L11" i="2"/>
  <c r="H4" i="2" l="1"/>
  <c r="K11" i="4" l="1"/>
  <c r="J11" i="4"/>
  <c r="I11" i="4"/>
  <c r="H11" i="4"/>
  <c r="G11" i="4"/>
  <c r="F11" i="4"/>
  <c r="D11" i="4"/>
  <c r="C11" i="4"/>
  <c r="H3" i="2" l="1"/>
  <c r="H7" i="2"/>
  <c r="H6" i="2"/>
  <c r="H5" i="2"/>
  <c r="E1" i="2" l="1"/>
  <c r="K12" i="2" l="1"/>
  <c r="H26" i="2" s="1"/>
  <c r="K13" i="2"/>
  <c r="K14" i="2"/>
  <c r="K15" i="2"/>
  <c r="K16" i="2"/>
  <c r="K17" i="2"/>
  <c r="K18" i="2"/>
  <c r="K19" i="2"/>
  <c r="K20" i="2"/>
  <c r="K21" i="2"/>
  <c r="K22" i="2"/>
  <c r="K23" i="2"/>
  <c r="K24" i="2"/>
  <c r="K25" i="2"/>
  <c r="K11" i="2"/>
  <c r="P12" i="4" l="1"/>
  <c r="P13" i="4"/>
  <c r="P14" i="4"/>
  <c r="P15" i="4"/>
  <c r="P16" i="4"/>
  <c r="P17" i="4"/>
  <c r="P18" i="4"/>
  <c r="P19" i="4"/>
  <c r="P20" i="4"/>
  <c r="P21" i="4"/>
  <c r="P22" i="4"/>
  <c r="P23" i="4"/>
  <c r="P24" i="4"/>
  <c r="P25" i="4"/>
  <c r="P26" i="4"/>
  <c r="P27" i="4"/>
  <c r="P28" i="4"/>
  <c r="P29" i="4"/>
  <c r="P30" i="4"/>
  <c r="AD24" i="4" l="1"/>
  <c r="X24" i="4"/>
  <c r="AA24" i="4"/>
  <c r="U24" i="4"/>
  <c r="AA23" i="4"/>
  <c r="U23" i="4"/>
  <c r="X23" i="4"/>
  <c r="AD23" i="4"/>
  <c r="X30" i="4"/>
  <c r="U30" i="4"/>
  <c r="AD30" i="4"/>
  <c r="AA30" i="4"/>
  <c r="X26" i="4"/>
  <c r="U26" i="4"/>
  <c r="AA26" i="4"/>
  <c r="AD26" i="4"/>
  <c r="X22" i="4"/>
  <c r="U22" i="4"/>
  <c r="AD22" i="4"/>
  <c r="AA22" i="4"/>
  <c r="X18" i="4"/>
  <c r="AD18" i="4"/>
  <c r="U18" i="4"/>
  <c r="AA18" i="4"/>
  <c r="X14" i="4"/>
  <c r="U14" i="4"/>
  <c r="AD14" i="4"/>
  <c r="AA14" i="4"/>
  <c r="AD28" i="4"/>
  <c r="AA28" i="4"/>
  <c r="X28" i="4"/>
  <c r="U28" i="4"/>
  <c r="AD20" i="4"/>
  <c r="AA20" i="4"/>
  <c r="X20" i="4"/>
  <c r="U20" i="4"/>
  <c r="AD16" i="4"/>
  <c r="X16" i="4"/>
  <c r="AA16" i="4"/>
  <c r="U16" i="4"/>
  <c r="AD12" i="4"/>
  <c r="X12" i="4"/>
  <c r="AA12" i="4"/>
  <c r="U12" i="4"/>
  <c r="AA27" i="4"/>
  <c r="X27" i="4"/>
  <c r="U27" i="4"/>
  <c r="AD27" i="4"/>
  <c r="AA19" i="4"/>
  <c r="X19" i="4"/>
  <c r="U19" i="4"/>
  <c r="AD19" i="4"/>
  <c r="AA15" i="4"/>
  <c r="U15" i="4"/>
  <c r="X15" i="4"/>
  <c r="AD15" i="4"/>
  <c r="U29" i="4"/>
  <c r="AD29" i="4"/>
  <c r="AA29" i="4"/>
  <c r="X29" i="4"/>
  <c r="U25" i="4"/>
  <c r="AA25" i="4"/>
  <c r="AD25" i="4"/>
  <c r="X25" i="4"/>
  <c r="U21" i="4"/>
  <c r="AD21" i="4"/>
  <c r="AA21" i="4"/>
  <c r="X21" i="4"/>
  <c r="U17" i="4"/>
  <c r="AA17" i="4"/>
  <c r="AD17" i="4"/>
  <c r="X17" i="4"/>
  <c r="U13" i="4"/>
  <c r="AD13" i="4"/>
  <c r="AA13" i="4"/>
  <c r="X13" i="4"/>
  <c r="I28" i="2"/>
  <c r="I27" i="2"/>
  <c r="J27" i="2" l="1"/>
  <c r="I26" i="2"/>
  <c r="P11" i="4" s="1"/>
  <c r="AD11" i="4" l="1"/>
  <c r="U11" i="4"/>
  <c r="AA11" i="4"/>
  <c r="X11" i="4"/>
  <c r="L6" i="2" l="1"/>
  <c r="Q27" i="4" l="1"/>
  <c r="S27" i="4"/>
  <c r="W27" i="4"/>
  <c r="T27" i="4"/>
  <c r="AB27" i="4"/>
  <c r="AC27" i="4"/>
  <c r="R27" i="4"/>
  <c r="V27" i="4"/>
  <c r="Y27" i="4"/>
  <c r="Z27" i="4"/>
  <c r="Q30" i="4"/>
  <c r="T30" i="4"/>
  <c r="AB30" i="4"/>
  <c r="Y30" i="4"/>
  <c r="AC30" i="4"/>
  <c r="V30" i="4"/>
  <c r="W30" i="4"/>
  <c r="R30" i="4"/>
  <c r="Z30" i="4"/>
  <c r="S30" i="4"/>
  <c r="Q29" i="4"/>
  <c r="Y29" i="4"/>
  <c r="AC29" i="4"/>
  <c r="V29" i="4"/>
  <c r="R29" i="4"/>
  <c r="Z29" i="4"/>
  <c r="S29" i="4"/>
  <c r="T29" i="4"/>
  <c r="AB29" i="4"/>
  <c r="W29" i="4"/>
  <c r="Q28" i="4"/>
  <c r="R28" i="4"/>
  <c r="V28" i="4"/>
  <c r="Z28" i="4"/>
  <c r="S28" i="4"/>
  <c r="W28" i="4"/>
  <c r="Y28" i="4"/>
  <c r="T28" i="4"/>
  <c r="AB28" i="4"/>
  <c r="AC28" i="4"/>
  <c r="R11" i="4" l="1"/>
  <c r="AC11" i="4" l="1"/>
  <c r="W11" i="4"/>
  <c r="Y11" i="4"/>
  <c r="AB11" i="4"/>
  <c r="V11" i="4"/>
  <c r="T11" i="4"/>
  <c r="S11" i="4"/>
  <c r="Z11" i="4"/>
  <c r="Q11" i="4"/>
  <c r="H2" i="3" l="1"/>
  <c r="G2" i="3"/>
  <c r="F2" i="3"/>
  <c r="E2" i="3"/>
  <c r="G28" i="1"/>
  <c r="Q17" i="4" l="1"/>
  <c r="Y17" i="4"/>
  <c r="AC17" i="4"/>
  <c r="S17" i="4"/>
  <c r="R17" i="4"/>
  <c r="V17" i="4"/>
  <c r="Z17" i="4"/>
  <c r="W17" i="4"/>
  <c r="T17" i="4"/>
  <c r="AB17" i="4"/>
  <c r="Q20" i="4"/>
  <c r="R20" i="4"/>
  <c r="V20" i="4"/>
  <c r="Z20" i="4"/>
  <c r="T20" i="4"/>
  <c r="AB20" i="4"/>
  <c r="S20" i="4"/>
  <c r="W20" i="4"/>
  <c r="AC20" i="4"/>
  <c r="Y20" i="4"/>
  <c r="Q13" i="4"/>
  <c r="Y13" i="4"/>
  <c r="AC13" i="4"/>
  <c r="R13" i="4"/>
  <c r="V13" i="4"/>
  <c r="Z13" i="4"/>
  <c r="S13" i="4"/>
  <c r="W13" i="4"/>
  <c r="AB13" i="4"/>
  <c r="T13" i="4"/>
  <c r="Q16" i="4"/>
  <c r="R16" i="4"/>
  <c r="V16" i="4"/>
  <c r="Z16" i="4"/>
  <c r="S16" i="4"/>
  <c r="W16" i="4"/>
  <c r="T16" i="4"/>
  <c r="AB16" i="4"/>
  <c r="Y16" i="4"/>
  <c r="AC16" i="4"/>
  <c r="Q19" i="4"/>
  <c r="S19" i="4"/>
  <c r="W19" i="4"/>
  <c r="Y19" i="4"/>
  <c r="T19" i="4"/>
  <c r="AB19" i="4"/>
  <c r="AC19" i="4"/>
  <c r="Z19" i="4"/>
  <c r="R19" i="4"/>
  <c r="V19" i="4"/>
  <c r="Q22" i="4"/>
  <c r="T22" i="4"/>
  <c r="AB22" i="4"/>
  <c r="R22" i="4"/>
  <c r="Z22" i="4"/>
  <c r="Y22" i="4"/>
  <c r="AC22" i="4"/>
  <c r="V22" i="4"/>
  <c r="S22" i="4"/>
  <c r="W22" i="4"/>
  <c r="Q21" i="4"/>
  <c r="Y21" i="4"/>
  <c r="AC21" i="4"/>
  <c r="W21" i="4"/>
  <c r="R21" i="4"/>
  <c r="V21" i="4"/>
  <c r="Z21" i="4"/>
  <c r="S21" i="4"/>
  <c r="T21" i="4"/>
  <c r="AB21" i="4"/>
  <c r="Q23" i="4"/>
  <c r="S23" i="4"/>
  <c r="W23" i="4"/>
  <c r="AC23" i="4"/>
  <c r="T23" i="4"/>
  <c r="AB23" i="4"/>
  <c r="Y23" i="4"/>
  <c r="V23" i="4"/>
  <c r="Z23" i="4"/>
  <c r="R23" i="4"/>
  <c r="Q25" i="4"/>
  <c r="Y25" i="4"/>
  <c r="AC25" i="4"/>
  <c r="S25" i="4"/>
  <c r="R25" i="4"/>
  <c r="V25" i="4"/>
  <c r="Z25" i="4"/>
  <c r="W25" i="4"/>
  <c r="AB25" i="4"/>
  <c r="T25" i="4"/>
  <c r="Q12" i="4"/>
  <c r="R12" i="4"/>
  <c r="V12" i="4"/>
  <c r="Z12" i="4"/>
  <c r="S12" i="4"/>
  <c r="W12" i="4"/>
  <c r="T12" i="4"/>
  <c r="AB12" i="4"/>
  <c r="Y12" i="4"/>
  <c r="AC12" i="4"/>
  <c r="Q15" i="4"/>
  <c r="S15" i="4"/>
  <c r="W15" i="4"/>
  <c r="AC15" i="4"/>
  <c r="T15" i="4"/>
  <c r="AB15" i="4"/>
  <c r="Y15" i="4"/>
  <c r="R15" i="4"/>
  <c r="V15" i="4"/>
  <c r="Z15" i="4"/>
  <c r="Q18" i="4"/>
  <c r="T18" i="4"/>
  <c r="AB18" i="4"/>
  <c r="V18" i="4"/>
  <c r="Y18" i="4"/>
  <c r="AC18" i="4"/>
  <c r="R18" i="4"/>
  <c r="Z18" i="4"/>
  <c r="W18" i="4"/>
  <c r="S18" i="4"/>
  <c r="Q24" i="4"/>
  <c r="R24" i="4"/>
  <c r="V24" i="4"/>
  <c r="Z24" i="4"/>
  <c r="S24" i="4"/>
  <c r="W24" i="4"/>
  <c r="T24" i="4"/>
  <c r="AB24" i="4"/>
  <c r="Y24" i="4"/>
  <c r="AC24" i="4"/>
  <c r="Q14" i="4"/>
  <c r="T14" i="4"/>
  <c r="AB14" i="4"/>
  <c r="Z14" i="4"/>
  <c r="Y14" i="4"/>
  <c r="AC14" i="4"/>
  <c r="R14" i="4"/>
  <c r="V14" i="4"/>
  <c r="S14" i="4"/>
  <c r="W14" i="4"/>
  <c r="Q26" i="4"/>
  <c r="T26" i="4"/>
  <c r="AB26" i="4"/>
  <c r="Y26" i="4"/>
  <c r="AC26" i="4"/>
  <c r="R26" i="4"/>
  <c r="Z26" i="4"/>
  <c r="S26" i="4"/>
  <c r="V26" i="4"/>
  <c r="W26" i="4"/>
</calcChain>
</file>

<file path=xl/comments1.xml><?xml version="1.0" encoding="utf-8"?>
<comments xmlns="http://schemas.openxmlformats.org/spreadsheetml/2006/main">
  <authors>
    <author>Administrator</author>
    <author>hokkaido</author>
  </authors>
  <commentList>
    <comment ref="G11" authorId="0" shapeId="0">
      <text>
        <r>
          <rPr>
            <sz val="11"/>
            <color indexed="81"/>
            <rFont val="メイリオ"/>
            <family val="3"/>
            <charset val="128"/>
          </rPr>
          <t>「職位」を選択すると入力可能になります。</t>
        </r>
      </text>
    </comment>
    <comment ref="A26" authorId="0" shapeId="0">
      <text>
        <r>
          <rPr>
            <sz val="11"/>
            <color indexed="81"/>
            <rFont val="メイリオ"/>
            <family val="3"/>
            <charset val="128"/>
          </rPr>
          <t>副主任保育士等は必須</t>
        </r>
      </text>
    </comment>
    <comment ref="G26" authorId="1" shapeId="0">
      <text>
        <r>
          <rPr>
            <sz val="11"/>
            <color indexed="81"/>
            <rFont val="メイリオ"/>
            <family val="3"/>
            <charset val="128"/>
          </rPr>
          <t>幼稚園教諭免許状更新講習については、15時間で１分野と数える</t>
        </r>
      </text>
    </comment>
    <comment ref="G28" authorId="1" shapeId="0">
      <text>
        <r>
          <rPr>
            <sz val="11"/>
            <color indexed="81"/>
            <rFont val="メイリオ"/>
            <family val="3"/>
            <charset val="128"/>
          </rPr>
          <t>副主任保育士は３分野以上＋マネジメント必須
専門リーダーは４分野以上必須
（ともにR5～段階的に要件適用）
職務分野別リーダーは担当職務分野に対応する１分野以上必須（R6～要件適用）</t>
        </r>
      </text>
    </comment>
  </commentList>
</comments>
</file>

<file path=xl/comments2.xml><?xml version="1.0" encoding="utf-8"?>
<comments xmlns="http://schemas.openxmlformats.org/spreadsheetml/2006/main">
  <authors>
    <author>Administrator</author>
  </authors>
  <commentList>
    <comment ref="Q11" authorId="0" shapeId="0">
      <text>
        <r>
          <rPr>
            <b/>
            <sz val="9"/>
            <color indexed="81"/>
            <rFont val="MS P ゴシック"/>
            <family val="3"/>
            <charset val="128"/>
          </rPr>
          <t>Administrator:</t>
        </r>
        <r>
          <rPr>
            <sz val="9"/>
            <color indexed="81"/>
            <rFont val="MS P ゴシック"/>
            <family val="3"/>
            <charset val="128"/>
          </rPr>
          <t xml:space="preserve">
横浜市が日付を入力？</t>
        </r>
      </text>
    </comment>
  </commentList>
</comments>
</file>

<file path=xl/sharedStrings.xml><?xml version="1.0" encoding="utf-8"?>
<sst xmlns="http://schemas.openxmlformats.org/spreadsheetml/2006/main" count="845" uniqueCount="128">
  <si>
    <t>令和５年度　研修受講履歴一覧（保育所・地域型保育事業所）</t>
    <rPh sb="0" eb="2">
      <t>レイワ</t>
    </rPh>
    <rPh sb="3" eb="4">
      <t>ネン</t>
    </rPh>
    <rPh sb="4" eb="5">
      <t>ド</t>
    </rPh>
    <rPh sb="6" eb="8">
      <t>ケンシュウ</t>
    </rPh>
    <rPh sb="8" eb="10">
      <t>ジュコウ</t>
    </rPh>
    <rPh sb="10" eb="12">
      <t>リレキ</t>
    </rPh>
    <rPh sb="12" eb="14">
      <t>イチラン</t>
    </rPh>
    <rPh sb="15" eb="17">
      <t>ホイク</t>
    </rPh>
    <rPh sb="17" eb="18">
      <t>ショ</t>
    </rPh>
    <rPh sb="19" eb="22">
      <t>チイキガタ</t>
    </rPh>
    <rPh sb="22" eb="24">
      <t>ホイク</t>
    </rPh>
    <rPh sb="24" eb="26">
      <t>ジギョウ</t>
    </rPh>
    <rPh sb="26" eb="27">
      <t>ショ</t>
    </rPh>
    <phoneticPr fontId="2"/>
  </si>
  <si>
    <t>所在区</t>
    <phoneticPr fontId="2"/>
  </si>
  <si>
    <t>中</t>
  </si>
  <si>
    <t>区</t>
    <rPh sb="0" eb="1">
      <t>ク</t>
    </rPh>
    <phoneticPr fontId="2"/>
  </si>
  <si>
    <t>施設・事業種別</t>
    <rPh sb="0" eb="2">
      <t>シセツ</t>
    </rPh>
    <rPh sb="3" eb="7">
      <t>ジギョウシュベツ</t>
    </rPh>
    <phoneticPr fontId="2"/>
  </si>
  <si>
    <t>保育所</t>
  </si>
  <si>
    <t>職位</t>
    <rPh sb="0" eb="2">
      <t>ショクイ</t>
    </rPh>
    <phoneticPr fontId="2"/>
  </si>
  <si>
    <t>施設・事業所番号</t>
    <rPh sb="6" eb="8">
      <t>バンゴウ</t>
    </rPh>
    <phoneticPr fontId="2"/>
  </si>
  <si>
    <t>141005xxxxxxx</t>
    <phoneticPr fontId="2"/>
  </si>
  <si>
    <t>氏名</t>
    <rPh sb="0" eb="2">
      <t>シメイ</t>
    </rPh>
    <phoneticPr fontId="2"/>
  </si>
  <si>
    <t>○○　○○</t>
  </si>
  <si>
    <t>施設・事業所名</t>
    <rPh sb="0" eb="2">
      <t>シセツ</t>
    </rPh>
    <rPh sb="3" eb="6">
      <t>ジギョウショ</t>
    </rPh>
    <rPh sb="6" eb="7">
      <t>メイ</t>
    </rPh>
    <phoneticPr fontId="2"/>
  </si>
  <si>
    <t>○○保育所</t>
    <rPh sb="2" eb="4">
      <t>ホイク</t>
    </rPh>
    <rPh sb="4" eb="5">
      <t>ショ</t>
    </rPh>
    <phoneticPr fontId="2"/>
  </si>
  <si>
    <t>研修受講履歴</t>
    <rPh sb="0" eb="2">
      <t>ケンシュウ</t>
    </rPh>
    <rPh sb="2" eb="4">
      <t>ジュコウ</t>
    </rPh>
    <rPh sb="4" eb="6">
      <t>リレキ</t>
    </rPh>
    <phoneticPr fontId="2"/>
  </si>
  <si>
    <t>備考</t>
    <rPh sb="0" eb="2">
      <t>ビコウ</t>
    </rPh>
    <phoneticPr fontId="2"/>
  </si>
  <si>
    <t>No</t>
    <phoneticPr fontId="2"/>
  </si>
  <si>
    <t>修了日</t>
    <rPh sb="0" eb="2">
      <t>シュウリョウ</t>
    </rPh>
    <rPh sb="2" eb="3">
      <t>ビ</t>
    </rPh>
    <phoneticPr fontId="2"/>
  </si>
  <si>
    <t>実施主体</t>
    <rPh sb="0" eb="2">
      <t>ジッシ</t>
    </rPh>
    <rPh sb="2" eb="4">
      <t>シュタイ</t>
    </rPh>
    <phoneticPr fontId="2"/>
  </si>
  <si>
    <t>研修名</t>
    <rPh sb="0" eb="2">
      <t>ケンシュウ</t>
    </rPh>
    <rPh sb="2" eb="3">
      <t>メイ</t>
    </rPh>
    <phoneticPr fontId="2"/>
  </si>
  <si>
    <t>講義名・テーマ</t>
    <rPh sb="0" eb="2">
      <t>コウギ</t>
    </rPh>
    <rPh sb="2" eb="3">
      <t>メイ</t>
    </rPh>
    <phoneticPr fontId="2"/>
  </si>
  <si>
    <t>修了証番号</t>
    <rPh sb="0" eb="3">
      <t>シュウリョウショウ</t>
    </rPh>
    <rPh sb="3" eb="5">
      <t>バンゴウ</t>
    </rPh>
    <phoneticPr fontId="2"/>
  </si>
  <si>
    <t>研修分野</t>
    <rPh sb="0" eb="2">
      <t>ケンシュウ</t>
    </rPh>
    <rPh sb="2" eb="4">
      <t>ブンヤ</t>
    </rPh>
    <phoneticPr fontId="2"/>
  </si>
  <si>
    <t>免許状更新講習の受講時間数
（単位：時間）</t>
    <rPh sb="0" eb="3">
      <t>メンキョジョウ</t>
    </rPh>
    <rPh sb="3" eb="5">
      <t>コウシン</t>
    </rPh>
    <rPh sb="5" eb="7">
      <t>コウシュウ</t>
    </rPh>
    <rPh sb="8" eb="10">
      <t>ジュコウ</t>
    </rPh>
    <rPh sb="10" eb="12">
      <t>ジカン</t>
    </rPh>
    <rPh sb="12" eb="13">
      <t>スウ</t>
    </rPh>
    <rPh sb="15" eb="17">
      <t>タンイ</t>
    </rPh>
    <rPh sb="18" eb="20">
      <t>ジカン</t>
    </rPh>
    <phoneticPr fontId="2"/>
  </si>
  <si>
    <t>副主任保育士</t>
    <rPh sb="0" eb="6">
      <t>フクシュニンホイクシ</t>
    </rPh>
    <phoneticPr fontId="2"/>
  </si>
  <si>
    <t>専門リーダー</t>
    <rPh sb="0" eb="2">
      <t>センモン</t>
    </rPh>
    <phoneticPr fontId="2"/>
  </si>
  <si>
    <t>職務分野別リーダー</t>
    <rPh sb="0" eb="5">
      <t>ショクムブンヤベツ</t>
    </rPh>
    <phoneticPr fontId="2"/>
  </si>
  <si>
    <t>○○協議会</t>
    <rPh sb="2" eb="5">
      <t>キョウギカイ</t>
    </rPh>
    <phoneticPr fontId="2"/>
  </si>
  <si>
    <t>保育士等キャリアアップ研修</t>
    <rPh sb="0" eb="2">
      <t>ホイク</t>
    </rPh>
    <rPh sb="2" eb="3">
      <t>シ</t>
    </rPh>
    <rPh sb="3" eb="4">
      <t>トウ</t>
    </rPh>
    <rPh sb="11" eb="13">
      <t>ケンシュウ</t>
    </rPh>
    <phoneticPr fontId="2"/>
  </si>
  <si>
    <t>保育所</t>
    <phoneticPr fontId="2"/>
  </si>
  <si>
    <t>○○協会</t>
    <rPh sb="2" eb="4">
      <t>キョウカイ</t>
    </rPh>
    <phoneticPr fontId="2"/>
  </si>
  <si>
    <t>マネジメント研修</t>
    <rPh sb="6" eb="8">
      <t>ケンシュウ</t>
    </rPh>
    <phoneticPr fontId="2"/>
  </si>
  <si>
    <t>幼稚園教諭免許状更新講習</t>
    <rPh sb="0" eb="3">
      <t>ヨウチエン</t>
    </rPh>
    <rPh sb="3" eb="5">
      <t>キョウユ</t>
    </rPh>
    <rPh sb="5" eb="7">
      <t>メンキョ</t>
    </rPh>
    <rPh sb="7" eb="8">
      <t>ジョウ</t>
    </rPh>
    <rPh sb="8" eb="10">
      <t>コウシン</t>
    </rPh>
    <rPh sb="10" eb="12">
      <t>コウシュウ</t>
    </rPh>
    <phoneticPr fontId="2"/>
  </si>
  <si>
    <t>幼児教育</t>
    <rPh sb="0" eb="2">
      <t>ヨウジ</t>
    </rPh>
    <rPh sb="2" eb="4">
      <t>キョウイク</t>
    </rPh>
    <phoneticPr fontId="2"/>
  </si>
  <si>
    <t>小規模保育事業</t>
    <phoneticPr fontId="2"/>
  </si>
  <si>
    <t>食育・アレルギー対応</t>
    <rPh sb="0" eb="2">
      <t>ショクイク</t>
    </rPh>
    <rPh sb="8" eb="10">
      <t>タイオウ</t>
    </rPh>
    <phoneticPr fontId="2"/>
  </si>
  <si>
    <t>障害児保育</t>
    <rPh sb="0" eb="2">
      <t>ショウガイ</t>
    </rPh>
    <rPh sb="2" eb="3">
      <t>ジ</t>
    </rPh>
    <rPh sb="3" eb="5">
      <t>ホイク</t>
    </rPh>
    <phoneticPr fontId="2"/>
  </si>
  <si>
    <t>家庭的保育事業</t>
    <phoneticPr fontId="2"/>
  </si>
  <si>
    <t>○○大学</t>
    <rPh sb="2" eb="4">
      <t>ダイガク</t>
    </rPh>
    <phoneticPr fontId="2"/>
  </si>
  <si>
    <t>○△□○△□（※領域名）</t>
    <phoneticPr fontId="2"/>
  </si>
  <si>
    <t>事業所内保育事業</t>
    <phoneticPr fontId="2"/>
  </si>
  <si>
    <t>●△■○△□（※領域名）</t>
    <phoneticPr fontId="2"/>
  </si>
  <si>
    <t>保健衛生・安全対策</t>
    <rPh sb="0" eb="2">
      <t>ホケン</t>
    </rPh>
    <rPh sb="2" eb="4">
      <t>エイセイ</t>
    </rPh>
    <rPh sb="5" eb="7">
      <t>アンゼン</t>
    </rPh>
    <rPh sb="7" eb="9">
      <t>タイサク</t>
    </rPh>
    <phoneticPr fontId="2"/>
  </si>
  <si>
    <t>○▲□○▲■（※領域名）</t>
    <phoneticPr fontId="2"/>
  </si>
  <si>
    <t>保護者支援・子育て支援</t>
    <rPh sb="0" eb="3">
      <t>ホゴシャ</t>
    </rPh>
    <rPh sb="3" eb="5">
      <t>シエン</t>
    </rPh>
    <rPh sb="6" eb="8">
      <t>コソダ</t>
    </rPh>
    <rPh sb="9" eb="11">
      <t>シエン</t>
    </rPh>
    <phoneticPr fontId="2"/>
  </si>
  <si>
    <t>マネジメント研修（H29～R1）</t>
    <rPh sb="6" eb="8">
      <t>ケンシュウ</t>
    </rPh>
    <phoneticPr fontId="2"/>
  </si>
  <si>
    <t>保育実践研修（H29～R1）</t>
    <rPh sb="0" eb="2">
      <t>ホイク</t>
    </rPh>
    <rPh sb="2" eb="4">
      <t>ジッセン</t>
    </rPh>
    <rPh sb="4" eb="6">
      <t>ケンシュウ</t>
    </rPh>
    <phoneticPr fontId="2"/>
  </si>
  <si>
    <t>マネジメント分野の修了数</t>
    <rPh sb="11" eb="12">
      <t>スウ</t>
    </rPh>
    <phoneticPr fontId="2"/>
  </si>
  <si>
    <t>マネジメント分野を除く修了分野数</t>
    <rPh sb="9" eb="10">
      <t>ノゾ</t>
    </rPh>
    <phoneticPr fontId="2"/>
  </si>
  <si>
    <t>修了分野数の合計</t>
    <rPh sb="0" eb="2">
      <t>シュウリョウ</t>
    </rPh>
    <rPh sb="2" eb="4">
      <t>ブンヤ</t>
    </rPh>
    <rPh sb="4" eb="5">
      <t>スウ</t>
    </rPh>
    <rPh sb="6" eb="8">
      <t>ゴウケイ</t>
    </rPh>
    <phoneticPr fontId="2"/>
  </si>
  <si>
    <t>記入方法等</t>
    <rPh sb="0" eb="2">
      <t>キニュウ</t>
    </rPh>
    <rPh sb="2" eb="4">
      <t>ホウホウ</t>
    </rPh>
    <rPh sb="4" eb="5">
      <t>トウ</t>
    </rPh>
    <phoneticPr fontId="2"/>
  </si>
  <si>
    <t>(1)　保育士等キャリアアップ研修の場合は研修分野ごとに１行、幼稚園教諭免許状更新講習の場合は講習ごとに１行で記載する。</t>
    <rPh sb="4" eb="6">
      <t>ホイク</t>
    </rPh>
    <rPh sb="6" eb="7">
      <t>シ</t>
    </rPh>
    <rPh sb="7" eb="8">
      <t>トウ</t>
    </rPh>
    <rPh sb="15" eb="17">
      <t>ケンシュウ</t>
    </rPh>
    <rPh sb="18" eb="20">
      <t>バアイ</t>
    </rPh>
    <rPh sb="21" eb="23">
      <t>ケンシュウ</t>
    </rPh>
    <rPh sb="23" eb="25">
      <t>ブンヤ</t>
    </rPh>
    <rPh sb="29" eb="30">
      <t>ギョウ</t>
    </rPh>
    <rPh sb="44" eb="46">
      <t>バアイ</t>
    </rPh>
    <rPh sb="47" eb="49">
      <t>コウシュウ</t>
    </rPh>
    <rPh sb="53" eb="54">
      <t>ギョウ</t>
    </rPh>
    <rPh sb="55" eb="57">
      <t>キサイ</t>
    </rPh>
    <phoneticPr fontId="2"/>
  </si>
  <si>
    <t>(2)　「修了日」は、研修修了証の年月日又は研修を受講した年月日を記入する。</t>
    <rPh sb="5" eb="7">
      <t>シュウリョウ</t>
    </rPh>
    <rPh sb="7" eb="8">
      <t>ビ</t>
    </rPh>
    <rPh sb="11" eb="13">
      <t>ケンシュウ</t>
    </rPh>
    <rPh sb="13" eb="15">
      <t>シュウリョウ</t>
    </rPh>
    <rPh sb="15" eb="16">
      <t>ショウ</t>
    </rPh>
    <rPh sb="17" eb="20">
      <t>ネンガッピ</t>
    </rPh>
    <rPh sb="20" eb="21">
      <t>マタ</t>
    </rPh>
    <rPh sb="22" eb="24">
      <t>ケンシュウ</t>
    </rPh>
    <rPh sb="25" eb="27">
      <t>ジュコウ</t>
    </rPh>
    <rPh sb="29" eb="32">
      <t>ネンガッピ</t>
    </rPh>
    <rPh sb="33" eb="35">
      <t>キニュウ</t>
    </rPh>
    <phoneticPr fontId="2"/>
  </si>
  <si>
    <t>(3)　「研修名」は、「保育士等キャリアアップ研修」又は「幼稚園教諭免許状更新講習」を選択する。</t>
    <rPh sb="5" eb="7">
      <t>ケンシュウ</t>
    </rPh>
    <rPh sb="7" eb="8">
      <t>メイ</t>
    </rPh>
    <rPh sb="12" eb="14">
      <t>ホイク</t>
    </rPh>
    <rPh sb="14" eb="15">
      <t>シ</t>
    </rPh>
    <rPh sb="15" eb="16">
      <t>トウ</t>
    </rPh>
    <rPh sb="23" eb="25">
      <t>ケンシュウ</t>
    </rPh>
    <rPh sb="26" eb="27">
      <t>マタ</t>
    </rPh>
    <rPh sb="29" eb="32">
      <t>ヨウチエン</t>
    </rPh>
    <rPh sb="32" eb="34">
      <t>キョウユ</t>
    </rPh>
    <rPh sb="34" eb="37">
      <t>メンキョジョウ</t>
    </rPh>
    <rPh sb="37" eb="39">
      <t>コウシン</t>
    </rPh>
    <rPh sb="39" eb="41">
      <t>コウシュウ</t>
    </rPh>
    <rPh sb="43" eb="45">
      <t>センタク</t>
    </rPh>
    <phoneticPr fontId="2"/>
  </si>
  <si>
    <t>(4)　「講義名・テーマ」は、保育士等キャリアアップ研修の場合は入力不要、幼稚園教諭免許状更新講習の場合は領域名又は講義の名称を記入する。</t>
    <rPh sb="5" eb="7">
      <t>コウギ</t>
    </rPh>
    <rPh sb="7" eb="8">
      <t>メイ</t>
    </rPh>
    <rPh sb="15" eb="19">
      <t>ホイクシトウ</t>
    </rPh>
    <rPh sb="26" eb="28">
      <t>ケンシュウ</t>
    </rPh>
    <rPh sb="29" eb="31">
      <t>バアイ</t>
    </rPh>
    <rPh sb="32" eb="34">
      <t>ニュウリョク</t>
    </rPh>
    <rPh sb="34" eb="36">
      <t>フヨウ</t>
    </rPh>
    <rPh sb="37" eb="42">
      <t>ヨウチエンキョウユ</t>
    </rPh>
    <rPh sb="42" eb="47">
      <t>メンキョジョウコウシン</t>
    </rPh>
    <rPh sb="47" eb="49">
      <t>コウシュウ</t>
    </rPh>
    <rPh sb="50" eb="52">
      <t>バアイ</t>
    </rPh>
    <rPh sb="53" eb="55">
      <t>リョウイキ</t>
    </rPh>
    <rPh sb="55" eb="56">
      <t>メイ</t>
    </rPh>
    <rPh sb="56" eb="57">
      <t>マタ</t>
    </rPh>
    <rPh sb="58" eb="60">
      <t>コウギ</t>
    </rPh>
    <rPh sb="61" eb="63">
      <t>メイショウ</t>
    </rPh>
    <rPh sb="64" eb="66">
      <t>キニュウ</t>
    </rPh>
    <phoneticPr fontId="2"/>
  </si>
  <si>
    <t>(5)　「研修分野」は、該当する研修分野を選択する。</t>
    <rPh sb="5" eb="7">
      <t>ケンシュウ</t>
    </rPh>
    <rPh sb="7" eb="9">
      <t>ブンヤ</t>
    </rPh>
    <rPh sb="12" eb="14">
      <t>ガイトウ</t>
    </rPh>
    <rPh sb="16" eb="18">
      <t>ケンシュウ</t>
    </rPh>
    <rPh sb="18" eb="20">
      <t>ブンヤ</t>
    </rPh>
    <rPh sb="21" eb="23">
      <t>センタク</t>
    </rPh>
    <phoneticPr fontId="2"/>
  </si>
  <si>
    <t>(7)　「幼稚園免許状講習の受講時間数」は、修了が認められた受講時間数を記入する。</t>
    <rPh sb="5" eb="8">
      <t>ヨウチエン</t>
    </rPh>
    <rPh sb="8" eb="10">
      <t>メンキョ</t>
    </rPh>
    <rPh sb="10" eb="11">
      <t>ジョウ</t>
    </rPh>
    <rPh sb="11" eb="13">
      <t>コウシュウ</t>
    </rPh>
    <rPh sb="14" eb="16">
      <t>ジュコウ</t>
    </rPh>
    <rPh sb="16" eb="18">
      <t>ジカン</t>
    </rPh>
    <rPh sb="18" eb="19">
      <t>スウ</t>
    </rPh>
    <rPh sb="23" eb="24">
      <t>ケンシュウ</t>
    </rPh>
    <rPh sb="25" eb="26">
      <t>ミト</t>
    </rPh>
    <rPh sb="30" eb="32">
      <t>ジュコウ</t>
    </rPh>
    <rPh sb="32" eb="34">
      <t>ジカン</t>
    </rPh>
    <rPh sb="34" eb="35">
      <t>スウ</t>
    </rPh>
    <rPh sb="36" eb="38">
      <t>キニュウ</t>
    </rPh>
    <phoneticPr fontId="2"/>
  </si>
  <si>
    <t>乳児保育</t>
    <rPh sb="0" eb="2">
      <t>ニュウジ</t>
    </rPh>
    <rPh sb="2" eb="4">
      <t>ホイク</t>
    </rPh>
    <phoneticPr fontId="2"/>
  </si>
  <si>
    <t>(8)　一覧の内容を確認できる資料（保育士等キャリアアップ研修修了証の写し、幼稚園教諭免許状更新講習修了証明書（履修証明書）の写し等）を施設において保管する。</t>
    <rPh sb="4" eb="6">
      <t>イチラン</t>
    </rPh>
    <rPh sb="7" eb="9">
      <t>ナイヨウ</t>
    </rPh>
    <rPh sb="10" eb="12">
      <t>カクニン</t>
    </rPh>
    <rPh sb="15" eb="17">
      <t>シリョウ</t>
    </rPh>
    <rPh sb="18" eb="22">
      <t>ホイクシトウ</t>
    </rPh>
    <rPh sb="29" eb="31">
      <t>ケンシュウ</t>
    </rPh>
    <rPh sb="31" eb="33">
      <t>シュウリョウ</t>
    </rPh>
    <rPh sb="33" eb="34">
      <t>ショウ</t>
    </rPh>
    <rPh sb="35" eb="36">
      <t>ウツ</t>
    </rPh>
    <rPh sb="38" eb="41">
      <t>ヨウチエン</t>
    </rPh>
    <rPh sb="41" eb="43">
      <t>キョウユ</t>
    </rPh>
    <rPh sb="43" eb="46">
      <t>メンキョジョウ</t>
    </rPh>
    <rPh sb="46" eb="48">
      <t>コウシン</t>
    </rPh>
    <rPh sb="48" eb="50">
      <t>コウシュウ</t>
    </rPh>
    <rPh sb="50" eb="52">
      <t>シュウリョウ</t>
    </rPh>
    <rPh sb="52" eb="55">
      <t>ショウメイショ</t>
    </rPh>
    <rPh sb="56" eb="58">
      <t>リシュウ</t>
    </rPh>
    <rPh sb="58" eb="61">
      <t>ショウメイショ</t>
    </rPh>
    <rPh sb="63" eb="64">
      <t>ウツ</t>
    </rPh>
    <rPh sb="65" eb="66">
      <t>ナド</t>
    </rPh>
    <rPh sb="68" eb="70">
      <t>シセツ</t>
    </rPh>
    <rPh sb="74" eb="76">
      <t>ホカン</t>
    </rPh>
    <phoneticPr fontId="2"/>
  </si>
  <si>
    <t>マネジメント研修（H29～R1）</t>
    <phoneticPr fontId="2"/>
  </si>
  <si>
    <t>保育実践研修（H29～R1）</t>
    <phoneticPr fontId="2"/>
  </si>
  <si>
    <t>　　（保育士等キャリアアップ研修の各分野のねらい・内容を満たし、同一分野を15時間以上修了した場合、該当分野を修了したものとみなす。）</t>
    <rPh sb="3" eb="7">
      <t>ホイクシトウ</t>
    </rPh>
    <phoneticPr fontId="2"/>
  </si>
  <si>
    <t>(6)　保育実践研修は平成29年度から令和元年度までに実施されたものに限り含めることができる。また、平成29年度から令和元年度までに実施されたマネジメント研修については専門分野に
　　 含めることができる。</t>
    <rPh sb="4" eb="6">
      <t>ホイク</t>
    </rPh>
    <rPh sb="6" eb="10">
      <t>ジッセンケンシュウ</t>
    </rPh>
    <rPh sb="11" eb="13">
      <t>ヘイセイ</t>
    </rPh>
    <rPh sb="15" eb="16">
      <t>ネン</t>
    </rPh>
    <rPh sb="16" eb="17">
      <t>ド</t>
    </rPh>
    <rPh sb="19" eb="21">
      <t>レイワ</t>
    </rPh>
    <rPh sb="21" eb="23">
      <t>ガンネン</t>
    </rPh>
    <rPh sb="23" eb="24">
      <t>ド</t>
    </rPh>
    <rPh sb="27" eb="29">
      <t>ジッシ</t>
    </rPh>
    <rPh sb="35" eb="36">
      <t>カギ</t>
    </rPh>
    <rPh sb="37" eb="38">
      <t>フク</t>
    </rPh>
    <phoneticPr fontId="2"/>
  </si>
  <si>
    <t>令和</t>
    <phoneticPr fontId="2"/>
  </si>
  <si>
    <t>備考</t>
  </si>
  <si>
    <t>施設・事業所名</t>
    <phoneticPr fontId="2"/>
  </si>
  <si>
    <t>代表者職・氏名</t>
    <rPh sb="0" eb="3">
      <t>ダイヒョウシャ</t>
    </rPh>
    <rPh sb="3" eb="4">
      <t>ショク</t>
    </rPh>
    <rPh sb="5" eb="7">
      <t>シメイ</t>
    </rPh>
    <phoneticPr fontId="2"/>
  </si>
  <si>
    <t>合計</t>
    <rPh sb="0" eb="2">
      <t>ゴウケイ</t>
    </rPh>
    <phoneticPr fontId="2"/>
  </si>
  <si>
    <t>　　 含めることができる。</t>
    <rPh sb="3" eb="4">
      <t>フク</t>
    </rPh>
    <phoneticPr fontId="2"/>
  </si>
  <si>
    <t>【留意事項】</t>
    <rPh sb="1" eb="5">
      <t>リュウイジコウ</t>
    </rPh>
    <phoneticPr fontId="2"/>
  </si>
  <si>
    <t>①乳児保育</t>
    <rPh sb="1" eb="3">
      <t>ニュウジ</t>
    </rPh>
    <rPh sb="3" eb="5">
      <t>ホイク</t>
    </rPh>
    <phoneticPr fontId="2"/>
  </si>
  <si>
    <t>④食育・アレルギー対応</t>
    <rPh sb="1" eb="3">
      <t>ショクイク</t>
    </rPh>
    <rPh sb="9" eb="11">
      <t>タイオウ</t>
    </rPh>
    <phoneticPr fontId="2"/>
  </si>
  <si>
    <t>③障害児保育</t>
    <phoneticPr fontId="2"/>
  </si>
  <si>
    <t>専門分野別研修</t>
    <rPh sb="0" eb="5">
      <t>センモンブンヤベツ</t>
    </rPh>
    <rPh sb="5" eb="7">
      <t>ケンシュウ</t>
    </rPh>
    <phoneticPr fontId="2"/>
  </si>
  <si>
    <t>第６号様式（添付書類３）</t>
    <rPh sb="0" eb="1">
      <t>ダイ</t>
    </rPh>
    <rPh sb="2" eb="3">
      <t>ゴウ</t>
    </rPh>
    <rPh sb="3" eb="5">
      <t>ヨウシキ</t>
    </rPh>
    <rPh sb="6" eb="8">
      <t>テンプ</t>
    </rPh>
    <rPh sb="8" eb="10">
      <t>ショルイ</t>
    </rPh>
    <phoneticPr fontId="2"/>
  </si>
  <si>
    <t>①都道府県</t>
    <rPh sb="1" eb="5">
      <t>トドウフケン</t>
    </rPh>
    <phoneticPr fontId="2"/>
  </si>
  <si>
    <t>②都道府県により指定を受けた機関（市町村等）</t>
    <rPh sb="1" eb="5">
      <t>トドウフケン</t>
    </rPh>
    <rPh sb="8" eb="10">
      <t>シテイ</t>
    </rPh>
    <rPh sb="11" eb="12">
      <t>ウ</t>
    </rPh>
    <rPh sb="14" eb="16">
      <t>キカン</t>
    </rPh>
    <rPh sb="17" eb="20">
      <t>シチョウソン</t>
    </rPh>
    <rPh sb="20" eb="21">
      <t>トウ</t>
    </rPh>
    <phoneticPr fontId="2"/>
  </si>
  <si>
    <t>園内研修・横浜市（区）主催研修等の
修了時間数
（単位：時間）</t>
    <rPh sb="0" eb="2">
      <t>エンナイ</t>
    </rPh>
    <rPh sb="2" eb="4">
      <t>ケンシュウ</t>
    </rPh>
    <rPh sb="5" eb="7">
      <t>ヨコハマ</t>
    </rPh>
    <rPh sb="7" eb="8">
      <t>シ</t>
    </rPh>
    <rPh sb="9" eb="10">
      <t>ク</t>
    </rPh>
    <rPh sb="11" eb="13">
      <t>シュサイ</t>
    </rPh>
    <rPh sb="13" eb="15">
      <t>ケンシュウ</t>
    </rPh>
    <rPh sb="15" eb="16">
      <t>トウ</t>
    </rPh>
    <rPh sb="18" eb="20">
      <t>シュウリョウ</t>
    </rPh>
    <rPh sb="20" eb="23">
      <t>ジカンスウ</t>
    </rPh>
    <rPh sb="25" eb="27">
      <t>タンイ</t>
    </rPh>
    <rPh sb="28" eb="30">
      <t>ジカン</t>
    </rPh>
    <phoneticPr fontId="2"/>
  </si>
  <si>
    <r>
      <t xml:space="preserve">研修分野
</t>
    </r>
    <r>
      <rPr>
        <sz val="11"/>
        <color theme="1"/>
        <rFont val="ＭＳ ゴシック"/>
        <family val="3"/>
        <charset val="128"/>
      </rPr>
      <t>※職位を入力後に選択してください</t>
    </r>
    <rPh sb="0" eb="2">
      <t>ケンシュウ</t>
    </rPh>
    <rPh sb="2" eb="4">
      <t>ブンヤ</t>
    </rPh>
    <rPh sb="6" eb="8">
      <t>ショクイ</t>
    </rPh>
    <rPh sb="9" eb="11">
      <t>ニュウリョク</t>
    </rPh>
    <rPh sb="11" eb="12">
      <t>アト</t>
    </rPh>
    <rPh sb="13" eb="15">
      <t>センタク</t>
    </rPh>
    <phoneticPr fontId="2"/>
  </si>
  <si>
    <t>実施主体</t>
    <phoneticPr fontId="2"/>
  </si>
  <si>
    <t>幼稚園教諭旧免許状更新講習・免許法認定講習</t>
  </si>
  <si>
    <t>なし_職員処遇改善費の対象者</t>
    <rPh sb="3" eb="5">
      <t>ショクイン</t>
    </rPh>
    <rPh sb="5" eb="7">
      <t>ショグウ</t>
    </rPh>
    <rPh sb="7" eb="9">
      <t>カイゼン</t>
    </rPh>
    <rPh sb="9" eb="10">
      <t>ヒ</t>
    </rPh>
    <rPh sb="11" eb="14">
      <t>タイショウシャ</t>
    </rPh>
    <phoneticPr fontId="2"/>
  </si>
  <si>
    <t>保育士等キャリアアップ研修</t>
    <phoneticPr fontId="2"/>
  </si>
  <si>
    <t>幼稚園教諭旧免許状更新講習・免許法認定講習</t>
    <phoneticPr fontId="2"/>
  </si>
  <si>
    <t>園内研修</t>
    <phoneticPr fontId="2"/>
  </si>
  <si>
    <t>横浜市（区）主催研修</t>
    <phoneticPr fontId="2"/>
  </si>
  <si>
    <t>研修名_職員処遇改善費</t>
    <phoneticPr fontId="2"/>
  </si>
  <si>
    <t>施設・事業種別</t>
    <phoneticPr fontId="2"/>
  </si>
  <si>
    <t>研修名_処遇Ⅱ</t>
    <phoneticPr fontId="2"/>
  </si>
  <si>
    <t>②幼児教育</t>
    <rPh sb="3" eb="5">
      <t>キョウイク</t>
    </rPh>
    <phoneticPr fontId="2"/>
  </si>
  <si>
    <t>⑤保健衛生・安全対策</t>
    <rPh sb="1" eb="3">
      <t>ホケン</t>
    </rPh>
    <rPh sb="3" eb="5">
      <t>エイセイ</t>
    </rPh>
    <rPh sb="6" eb="8">
      <t>アンゼン</t>
    </rPh>
    <rPh sb="8" eb="10">
      <t>タイサク</t>
    </rPh>
    <phoneticPr fontId="2"/>
  </si>
  <si>
    <t>⑥保護者支援・子育て支援</t>
    <phoneticPr fontId="2"/>
  </si>
  <si>
    <t>判定欄</t>
    <rPh sb="0" eb="2">
      <t>ハンテイ</t>
    </rPh>
    <rPh sb="2" eb="3">
      <t>ラン</t>
    </rPh>
    <phoneticPr fontId="2"/>
  </si>
  <si>
    <t>※職員処遇を兼ねる人もいるが、Ⅱの要件をみたしている段階で、市主催研修の必要がないため、選択肢なし</t>
    <rPh sb="1" eb="3">
      <t>ショクイン</t>
    </rPh>
    <rPh sb="3" eb="5">
      <t>ショグウ</t>
    </rPh>
    <rPh sb="6" eb="7">
      <t>カ</t>
    </rPh>
    <rPh sb="9" eb="10">
      <t>ヒト</t>
    </rPh>
    <rPh sb="17" eb="19">
      <t>ヨウケン</t>
    </rPh>
    <rPh sb="26" eb="28">
      <t>ダンカイ</t>
    </rPh>
    <rPh sb="30" eb="31">
      <t>シ</t>
    </rPh>
    <rPh sb="31" eb="33">
      <t>シュサイ</t>
    </rPh>
    <rPh sb="33" eb="35">
      <t>ケンシュウ</t>
    </rPh>
    <rPh sb="36" eb="38">
      <t>ヒツヨウ</t>
    </rPh>
    <rPh sb="44" eb="47">
      <t>センタクシ</t>
    </rPh>
    <phoneticPr fontId="2"/>
  </si>
  <si>
    <t>（内 園内研修）</t>
    <rPh sb="1" eb="2">
      <t>ウチ</t>
    </rPh>
    <rPh sb="3" eb="5">
      <t>エンナイ</t>
    </rPh>
    <rPh sb="5" eb="7">
      <t>ケンシュウ</t>
    </rPh>
    <phoneticPr fontId="2"/>
  </si>
  <si>
    <t>（内横浜市（区）主催研修）</t>
    <rPh sb="1" eb="2">
      <t>ウチ</t>
    </rPh>
    <rPh sb="2" eb="4">
      <t>ヨコハマ</t>
    </rPh>
    <rPh sb="4" eb="5">
      <t>シ</t>
    </rPh>
    <rPh sb="6" eb="7">
      <t>ク</t>
    </rPh>
    <rPh sb="8" eb="10">
      <t>シュサイ</t>
    </rPh>
    <rPh sb="10" eb="12">
      <t>ケンシュウ</t>
    </rPh>
    <phoneticPr fontId="2"/>
  </si>
  <si>
    <t>( )　処遇改善等加算Ⅱと職員処遇改善費の両方の対象者の「職位」は、処遇改善等加算Ⅱにおける任命によるものを選択する。</t>
    <rPh sb="4" eb="6">
      <t>ショグウ</t>
    </rPh>
    <rPh sb="6" eb="11">
      <t>カイゼントウカサン</t>
    </rPh>
    <rPh sb="13" eb="20">
      <t>ショクインショグウカイゼンヒ</t>
    </rPh>
    <rPh sb="21" eb="23">
      <t>リョウホウ</t>
    </rPh>
    <rPh sb="24" eb="27">
      <t>タイショウシャ</t>
    </rPh>
    <rPh sb="29" eb="31">
      <t>ショクイ</t>
    </rPh>
    <rPh sb="34" eb="36">
      <t>ショグウ</t>
    </rPh>
    <rPh sb="36" eb="41">
      <t>カイゼントウカサン</t>
    </rPh>
    <rPh sb="46" eb="48">
      <t>ニンメイ</t>
    </rPh>
    <rPh sb="54" eb="56">
      <t>センタク</t>
    </rPh>
    <phoneticPr fontId="2"/>
  </si>
  <si>
    <t>A</t>
    <phoneticPr fontId="2"/>
  </si>
  <si>
    <t>B</t>
    <phoneticPr fontId="2"/>
  </si>
  <si>
    <t>C</t>
    <phoneticPr fontId="2"/>
  </si>
  <si>
    <t>処遇Ⅱ対象分野数</t>
    <rPh sb="0" eb="2">
      <t>ショグウ</t>
    </rPh>
    <rPh sb="3" eb="5">
      <t>タイショウ</t>
    </rPh>
    <rPh sb="5" eb="8">
      <t>ブンヤスウ</t>
    </rPh>
    <phoneticPr fontId="2"/>
  </si>
  <si>
    <t>職員処遇改善費対象時間数
（単位：時間）</t>
    <rPh sb="0" eb="4">
      <t>ショクインショグウ</t>
    </rPh>
    <rPh sb="4" eb="7">
      <t>カイゼンヒ</t>
    </rPh>
    <rPh sb="7" eb="9">
      <t>タイショウ</t>
    </rPh>
    <rPh sb="9" eb="12">
      <t>ジカンスウ</t>
    </rPh>
    <phoneticPr fontId="2"/>
  </si>
  <si>
    <t>R5</t>
    <phoneticPr fontId="2"/>
  </si>
  <si>
    <t>R6</t>
    <phoneticPr fontId="2"/>
  </si>
  <si>
    <t>R7</t>
    <phoneticPr fontId="2"/>
  </si>
  <si>
    <t>R8</t>
    <phoneticPr fontId="2"/>
  </si>
  <si>
    <t>R9～</t>
    <phoneticPr fontId="2"/>
  </si>
  <si>
    <t>研修種別</t>
    <rPh sb="2" eb="4">
      <t>シュベツ</t>
    </rPh>
    <phoneticPr fontId="2"/>
  </si>
  <si>
    <t>⑧マネジメント研修
(H29～R1)</t>
    <phoneticPr fontId="2"/>
  </si>
  <si>
    <t>⑦保育実践研修(H29～R1)</t>
    <phoneticPr fontId="2"/>
  </si>
  <si>
    <t>年度　研修受講履歴一覧　集計表（保育所・地域型保育事業所）</t>
    <rPh sb="12" eb="15">
      <t>シュウケイヒョウ</t>
    </rPh>
    <phoneticPr fontId="2"/>
  </si>
  <si>
    <t>年度　研修受講履歴一覧　名簿（保育所・地域型保育事業所）</t>
    <rPh sb="12" eb="14">
      <t>メイボ</t>
    </rPh>
    <phoneticPr fontId="2"/>
  </si>
  <si>
    <t>幼稚園又は認定こども園に勤務していた者</t>
    <rPh sb="0" eb="3">
      <t>ヨウチエン</t>
    </rPh>
    <rPh sb="3" eb="4">
      <t>マタ</t>
    </rPh>
    <rPh sb="5" eb="7">
      <t>ニンテイ</t>
    </rPh>
    <rPh sb="10" eb="11">
      <t>エン</t>
    </rPh>
    <rPh sb="12" eb="14">
      <t>キンム</t>
    </rPh>
    <rPh sb="18" eb="19">
      <t>モノ</t>
    </rPh>
    <phoneticPr fontId="2"/>
  </si>
  <si>
    <t>その他</t>
    <rPh sb="2" eb="3">
      <t>タ</t>
    </rPh>
    <phoneticPr fontId="2"/>
  </si>
  <si>
    <t>×</t>
  </si>
  <si>
    <t>①都道府県又は市町村（教育委員会を含む。）</t>
    <phoneticPr fontId="2"/>
  </si>
  <si>
    <t>②幼稚園関係団体又は認定こども園関係団体のうち、都道府県が適当と認めた者</t>
    <phoneticPr fontId="2"/>
  </si>
  <si>
    <t>③大学等</t>
    <phoneticPr fontId="2"/>
  </si>
  <si>
    <t>④その他都道府県が適当と認めた者</t>
    <phoneticPr fontId="2"/>
  </si>
  <si>
    <t>⑤園内における研修を企画・実施する幼稚園又は認定こども園</t>
    <phoneticPr fontId="2"/>
  </si>
  <si>
    <t>⑥保育士等キャリアアップ研修</t>
    <rPh sb="1" eb="5">
      <t>ホイクシトウ</t>
    </rPh>
    <rPh sb="12" eb="14">
      <t>ケンシュウ</t>
    </rPh>
    <phoneticPr fontId="2"/>
  </si>
  <si>
    <t>実施主体(保育士等キャリアアップ研修）</t>
    <rPh sb="0" eb="2">
      <t>ジッシ</t>
    </rPh>
    <rPh sb="2" eb="4">
      <t>シュタイ</t>
    </rPh>
    <rPh sb="5" eb="9">
      <t>ホイクシトウ</t>
    </rPh>
    <rPh sb="16" eb="18">
      <t>ケンシュウ</t>
    </rPh>
    <phoneticPr fontId="2"/>
  </si>
  <si>
    <t>実施主体（幼稚園・認定こども園）</t>
    <rPh sb="0" eb="2">
      <t>ジッシ</t>
    </rPh>
    <rPh sb="2" eb="4">
      <t>シュタイ</t>
    </rPh>
    <rPh sb="5" eb="8">
      <t>ヨウチエン</t>
    </rPh>
    <rPh sb="9" eb="11">
      <t>ニンテイ</t>
    </rPh>
    <rPh sb="14" eb="15">
      <t>エン</t>
    </rPh>
    <phoneticPr fontId="2"/>
  </si>
  <si>
    <t>(3)　保育実践研修は平成29年度から令和元年度までに実施されたものに限り含めることができる。また、平成29年度から令和元年度までに実施されたマネジメント研修については専門分野に</t>
    <phoneticPr fontId="2"/>
  </si>
  <si>
    <t>(4)　研修受講履歴一覧の内容を確認できる資料（保育士等キャリアアップ研修修了証の写等）を施設において保管する。</t>
    <phoneticPr fontId="2"/>
  </si>
  <si>
    <t>(2)　幼稚園又は認定こども園に勤務していた者は幼稚園教育要領等を踏まえて教育の質を高めるための知識・技術の向上を目的とした研修を15時間以上受講していた場合、１分野修了とできる。</t>
    <rPh sb="4" eb="8">
      <t>ヨウチエンマタ</t>
    </rPh>
    <rPh sb="9" eb="11">
      <t>ニンテイ</t>
    </rPh>
    <rPh sb="14" eb="15">
      <t>エン</t>
    </rPh>
    <rPh sb="16" eb="18">
      <t>キンム</t>
    </rPh>
    <rPh sb="22" eb="23">
      <t>モノ</t>
    </rPh>
    <rPh sb="24" eb="32">
      <t>ヨウチエンキョウイクヨウリョウトウ</t>
    </rPh>
    <rPh sb="33" eb="34">
      <t>フ</t>
    </rPh>
    <rPh sb="37" eb="39">
      <t>キョウイク</t>
    </rPh>
    <rPh sb="40" eb="41">
      <t>シツ</t>
    </rPh>
    <rPh sb="42" eb="43">
      <t>タカ</t>
    </rPh>
    <rPh sb="48" eb="50">
      <t>チシキ</t>
    </rPh>
    <rPh sb="51" eb="53">
      <t>ギジュツ</t>
    </rPh>
    <rPh sb="54" eb="56">
      <t>コウジョウ</t>
    </rPh>
    <rPh sb="57" eb="59">
      <t>モクテキ</t>
    </rPh>
    <rPh sb="62" eb="64">
      <t>ケンシュウ</t>
    </rPh>
    <rPh sb="67" eb="71">
      <t>ジカンイジョウ</t>
    </rPh>
    <rPh sb="71" eb="73">
      <t>ジュコウ</t>
    </rPh>
    <rPh sb="77" eb="79">
      <t>バアイ</t>
    </rPh>
    <rPh sb="81" eb="83">
      <t>ブンヤ</t>
    </rPh>
    <rPh sb="83" eb="85">
      <t>シュウリョウ</t>
    </rPh>
    <phoneticPr fontId="2"/>
  </si>
  <si>
    <t>(1)　「修了年月日」は、研修修了証の年月日又は研修を受講した年月日を記入する。</t>
    <rPh sb="5" eb="7">
      <t>シュウリョウ</t>
    </rPh>
    <rPh sb="7" eb="10">
      <t>ネンガッピ</t>
    </rPh>
    <rPh sb="13" eb="15">
      <t>ケンシュウ</t>
    </rPh>
    <rPh sb="15" eb="17">
      <t>シュウリョウ</t>
    </rPh>
    <rPh sb="17" eb="18">
      <t>ショウ</t>
    </rPh>
    <rPh sb="19" eb="22">
      <t>ネンガッピ</t>
    </rPh>
    <rPh sb="22" eb="23">
      <t>マタ</t>
    </rPh>
    <rPh sb="24" eb="26">
      <t>ケンシュウ</t>
    </rPh>
    <rPh sb="27" eb="29">
      <t>ジュコウ</t>
    </rPh>
    <rPh sb="31" eb="34">
      <t>ネンガッピ</t>
    </rPh>
    <rPh sb="35" eb="37">
      <t>キニュウ</t>
    </rPh>
    <phoneticPr fontId="2"/>
  </si>
  <si>
    <t>　　 できるだけ速やかに保育士等キャリアアップ研修の受講をお願いします。</t>
    <rPh sb="8" eb="9">
      <t>スミ</t>
    </rPh>
    <rPh sb="12" eb="16">
      <t>ホイクシトウ</t>
    </rPh>
    <rPh sb="23" eb="25">
      <t>ケンシュウ</t>
    </rPh>
    <rPh sb="26" eb="28">
      <t>ジュコウ</t>
    </rPh>
    <rPh sb="30" eb="31">
      <t>ネガ</t>
    </rPh>
    <phoneticPr fontId="2"/>
  </si>
  <si>
    <t>修了年月日
(例:R2.6.1)</t>
    <rPh sb="0" eb="2">
      <t>シュウリョウ</t>
    </rPh>
    <rPh sb="2" eb="5">
      <t>ネンガッピ</t>
    </rPh>
    <rPh sb="4" eb="5">
      <t>ビ</t>
    </rPh>
    <rPh sb="7" eb="8">
      <t>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</si>
</sst>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411]ge\.m\.d;@"/>
    <numFmt numFmtId="178" formatCode="0.0&quot;時間&quot;"/>
    <numFmt numFmtId="179" formatCode="0&quot;分野&quot;"/>
  </numFmts>
  <fonts count="22">
    <font>
      <sz val="11"/>
      <color theme="1"/>
      <name val="ＭＳ Ｐゴシック"/>
      <family val="3"/>
      <charset val="128"/>
    </font>
    <font>
      <sz val="11"/>
      <color theme="1"/>
      <name val="ＭＳ ゴシック"/>
      <family val="3"/>
      <charset val="128"/>
    </font>
    <font>
      <sz val="6"/>
      <name val="ＭＳ Ｐゴシック"/>
      <family val="3"/>
      <charset val="128"/>
    </font>
    <font>
      <sz val="18"/>
      <color theme="1"/>
      <name val="ＭＳ ゴシック"/>
      <family val="3"/>
      <charset val="128"/>
    </font>
    <font>
      <sz val="18"/>
      <color theme="1"/>
      <name val="ＭＳ Ｐゴシック"/>
      <family val="3"/>
      <charset val="128"/>
    </font>
    <font>
      <sz val="14"/>
      <color theme="1"/>
      <name val="ＭＳ ゴシック"/>
      <family val="3"/>
      <charset val="128"/>
    </font>
    <font>
      <sz val="14"/>
      <name val="ＭＳ ゴシック"/>
      <family val="3"/>
      <charset val="128"/>
    </font>
    <font>
      <sz val="12"/>
      <color theme="1"/>
      <name val="ＭＳ ゴシック"/>
      <family val="3"/>
      <charset val="128"/>
    </font>
    <font>
      <sz val="12"/>
      <name val="ＭＳ ゴシック"/>
      <family val="3"/>
      <charset val="128"/>
    </font>
    <font>
      <sz val="11"/>
      <color indexed="81"/>
      <name val="メイリオ"/>
      <family val="3"/>
      <charset val="128"/>
    </font>
    <font>
      <sz val="12"/>
      <color theme="1"/>
      <name val="ＭＳ Ｐゴシック"/>
      <family val="3"/>
      <charset val="128"/>
    </font>
    <font>
      <sz val="16"/>
      <color theme="1"/>
      <name val="ＭＳ Ｐゴシック"/>
      <family val="3"/>
      <charset val="128"/>
    </font>
    <font>
      <sz val="20"/>
      <color theme="1"/>
      <name val="ＭＳ Ｐゴシック"/>
      <family val="3"/>
      <charset val="128"/>
    </font>
    <font>
      <sz val="16"/>
      <color theme="1"/>
      <name val="ＭＳ ゴシック"/>
      <family val="3"/>
      <charset val="128"/>
    </font>
    <font>
      <sz val="16"/>
      <name val="ＭＳ ゴシック"/>
      <family val="3"/>
      <charset val="128"/>
    </font>
    <font>
      <sz val="14"/>
      <color theme="1"/>
      <name val="ＭＳ Ｐゴシック"/>
      <family val="3"/>
      <charset val="128"/>
    </font>
    <font>
      <sz val="9"/>
      <color indexed="81"/>
      <name val="MS P ゴシック"/>
      <family val="3"/>
      <charset val="128"/>
    </font>
    <font>
      <b/>
      <sz val="9"/>
      <color indexed="81"/>
      <name val="MS P ゴシック"/>
      <family val="3"/>
      <charset val="128"/>
    </font>
    <font>
      <sz val="14"/>
      <color rgb="FF333333"/>
      <name val="Arial"/>
      <family val="2"/>
    </font>
    <font>
      <sz val="9"/>
      <color theme="1"/>
      <name val="ＭＳ ゴシック"/>
      <family val="3"/>
      <charset val="128"/>
    </font>
    <font>
      <sz val="12"/>
      <color theme="0" tint="-0.34998626667073579"/>
      <name val="ＭＳ ゴシック"/>
      <family val="3"/>
      <charset val="128"/>
    </font>
    <font>
      <sz val="11"/>
      <color theme="1"/>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2" tint="-0.499984740745262"/>
        <bgColor indexed="64"/>
      </patternFill>
    </fill>
  </fills>
  <borders count="60">
    <border>
      <left/>
      <right/>
      <top/>
      <bottom/>
      <diagonal/>
    </border>
    <border>
      <left style="medium">
        <color indexed="64"/>
      </left>
      <right style="thin">
        <color auto="1"/>
      </right>
      <top style="medium">
        <color indexed="64"/>
      </top>
      <bottom style="thin">
        <color auto="1"/>
      </bottom>
      <diagonal/>
    </border>
    <border>
      <left style="thin">
        <color auto="1"/>
      </left>
      <right/>
      <top style="medium">
        <color auto="1"/>
      </top>
      <bottom style="thin">
        <color indexed="64"/>
      </bottom>
      <diagonal/>
    </border>
    <border>
      <left/>
      <right style="medium">
        <color auto="1"/>
      </right>
      <top style="medium">
        <color auto="1"/>
      </top>
      <bottom style="thin">
        <color indexed="64"/>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thin">
        <color auto="1"/>
      </left>
      <right style="thin">
        <color auto="1"/>
      </right>
      <top style="thin">
        <color auto="1"/>
      </top>
      <bottom style="double">
        <color indexed="64"/>
      </bottom>
      <diagonal/>
    </border>
    <border>
      <left/>
      <right style="thin">
        <color auto="1"/>
      </right>
      <top style="thin">
        <color auto="1"/>
      </top>
      <bottom style="double">
        <color indexed="64"/>
      </bottom>
      <diagonal/>
    </border>
    <border>
      <left style="thin">
        <color auto="1"/>
      </left>
      <right/>
      <top style="thin">
        <color auto="1"/>
      </top>
      <bottom style="double">
        <color indexed="64"/>
      </bottom>
      <diagonal/>
    </border>
    <border>
      <left style="medium">
        <color indexed="64"/>
      </left>
      <right style="medium">
        <color indexed="64"/>
      </right>
      <top style="thin">
        <color auto="1"/>
      </top>
      <bottom style="medium">
        <color indexed="64"/>
      </bottom>
      <diagonal/>
    </border>
    <border>
      <left style="thin">
        <color indexed="64"/>
      </left>
      <right/>
      <top style="double">
        <color indexed="64"/>
      </top>
      <bottom style="thin">
        <color auto="1"/>
      </bottom>
      <diagonal/>
    </border>
    <border>
      <left/>
      <right/>
      <top style="double">
        <color indexed="64"/>
      </top>
      <bottom style="thin">
        <color auto="1"/>
      </bottom>
      <diagonal/>
    </border>
    <border>
      <left/>
      <right style="medium">
        <color indexed="64"/>
      </right>
      <top style="double">
        <color indexed="64"/>
      </top>
      <bottom style="thin">
        <color auto="1"/>
      </bottom>
      <diagonal/>
    </border>
    <border>
      <left style="medium">
        <color indexed="64"/>
      </left>
      <right/>
      <top style="medium">
        <color indexed="64"/>
      </top>
      <bottom style="thin">
        <color auto="1"/>
      </bottom>
      <diagonal/>
    </border>
    <border>
      <left/>
      <right style="thin">
        <color auto="1"/>
      </right>
      <top/>
      <bottom style="thin">
        <color auto="1"/>
      </bottom>
      <diagonal/>
    </border>
    <border>
      <left/>
      <right style="medium">
        <color indexed="64"/>
      </right>
      <top style="thin">
        <color indexed="64"/>
      </top>
      <bottom style="thin">
        <color auto="1"/>
      </bottom>
      <diagonal/>
    </border>
    <border>
      <left style="medium">
        <color indexed="64"/>
      </left>
      <right/>
      <top style="thin">
        <color auto="1"/>
      </top>
      <bottom style="medium">
        <color indexed="64"/>
      </bottom>
      <diagonal/>
    </border>
    <border>
      <left/>
      <right style="medium">
        <color indexed="64"/>
      </right>
      <top style="thin">
        <color auto="1"/>
      </top>
      <bottom style="medium">
        <color indexed="64"/>
      </bottom>
      <diagonal/>
    </border>
    <border>
      <left/>
      <right style="thin">
        <color auto="1"/>
      </right>
      <top style="medium">
        <color indexed="64"/>
      </top>
      <bottom style="thin">
        <color auto="1"/>
      </bottom>
      <diagonal/>
    </border>
    <border>
      <left style="medium">
        <color indexed="64"/>
      </left>
      <right style="thin">
        <color auto="1"/>
      </right>
      <top style="thin">
        <color auto="1"/>
      </top>
      <bottom/>
      <diagonal/>
    </border>
    <border>
      <left style="medium">
        <color indexed="64"/>
      </left>
      <right style="medium">
        <color indexed="64"/>
      </right>
      <top style="thin">
        <color auto="1"/>
      </top>
      <bottom style="double">
        <color indexed="64"/>
      </bottom>
      <diagonal/>
    </border>
    <border>
      <left style="medium">
        <color indexed="64"/>
      </left>
      <right style="medium">
        <color indexed="64"/>
      </right>
      <top/>
      <bottom style="medium">
        <color indexed="64"/>
      </bottom>
      <diagonal/>
    </border>
    <border>
      <left style="thin">
        <color auto="1"/>
      </left>
      <right style="thin">
        <color auto="1"/>
      </right>
      <top style="medium">
        <color indexed="64"/>
      </top>
      <bottom style="thin">
        <color auto="1"/>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auto="1"/>
      </bottom>
      <diagonal/>
    </border>
    <border>
      <left/>
      <right/>
      <top style="medium">
        <color indexed="64"/>
      </top>
      <bottom style="thin">
        <color auto="1"/>
      </bottom>
      <diagonal/>
    </border>
    <border>
      <left style="thin">
        <color auto="1"/>
      </left>
      <right/>
      <top style="thin">
        <color auto="1"/>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auto="1"/>
      </left>
      <right/>
      <top style="medium">
        <color auto="1"/>
      </top>
      <bottom/>
      <diagonal/>
    </border>
    <border>
      <left style="thin">
        <color auto="1"/>
      </left>
      <right/>
      <top/>
      <bottom style="medium">
        <color indexed="64"/>
      </bottom>
      <diagonal/>
    </border>
    <border>
      <left/>
      <right/>
      <top/>
      <bottom style="medium">
        <color indexed="64"/>
      </bottom>
      <diagonal/>
    </border>
    <border>
      <left/>
      <right style="medium">
        <color indexed="64"/>
      </right>
      <top/>
      <bottom style="thin">
        <color auto="1"/>
      </bottom>
      <diagonal/>
    </border>
    <border>
      <left/>
      <right/>
      <top style="thin">
        <color auto="1"/>
      </top>
      <bottom style="medium">
        <color indexed="64"/>
      </bottom>
      <diagonal/>
    </border>
    <border>
      <left/>
      <right/>
      <top style="medium">
        <color indexed="64"/>
      </top>
      <bottom/>
      <diagonal/>
    </border>
    <border>
      <left style="medium">
        <color indexed="64"/>
      </left>
      <right/>
      <top style="thin">
        <color auto="1"/>
      </top>
      <bottom style="thin">
        <color auto="1"/>
      </bottom>
      <diagonal/>
    </border>
    <border>
      <left style="thin">
        <color auto="1"/>
      </left>
      <right/>
      <top/>
      <bottom style="thin">
        <color indexed="64"/>
      </bottom>
      <diagonal/>
    </border>
    <border>
      <left style="medium">
        <color indexed="64"/>
      </left>
      <right style="thin">
        <color auto="1"/>
      </right>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medium">
        <color indexed="64"/>
      </right>
      <top style="thin">
        <color auto="1"/>
      </top>
      <bottom/>
      <diagonal/>
    </border>
    <border>
      <left style="medium">
        <color indexed="64"/>
      </left>
      <right/>
      <top style="thin">
        <color auto="1"/>
      </top>
      <bottom/>
      <diagonal/>
    </border>
    <border>
      <left style="medium">
        <color indexed="64"/>
      </left>
      <right/>
      <top/>
      <bottom/>
      <diagonal/>
    </border>
    <border>
      <left style="medium">
        <color indexed="64"/>
      </left>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s>
  <cellStyleXfs count="2">
    <xf numFmtId="0" fontId="0" fillId="0" borderId="0">
      <alignment vertical="center"/>
    </xf>
    <xf numFmtId="0" fontId="21" fillId="0" borderId="0">
      <alignment vertical="center"/>
    </xf>
  </cellStyleXfs>
  <cellXfs count="264">
    <xf numFmtId="0" fontId="0" fillId="0" borderId="0" xfId="0">
      <alignment vertical="center"/>
    </xf>
    <xf numFmtId="0" fontId="1" fillId="2" borderId="0" xfId="0" applyFont="1" applyFill="1">
      <alignment vertical="center"/>
    </xf>
    <xf numFmtId="0" fontId="1" fillId="0" borderId="0" xfId="0" applyFont="1" applyFill="1">
      <alignment vertical="center"/>
    </xf>
    <xf numFmtId="0" fontId="5" fillId="2" borderId="0" xfId="0" applyFont="1" applyFill="1">
      <alignment vertical="center"/>
    </xf>
    <xf numFmtId="0" fontId="1" fillId="2" borderId="0" xfId="0" applyFont="1" applyFill="1" applyAlignment="1">
      <alignment horizontal="right" vertical="center"/>
    </xf>
    <xf numFmtId="0" fontId="1" fillId="2" borderId="0" xfId="0" applyFont="1" applyFill="1" applyBorder="1">
      <alignment vertical="center"/>
    </xf>
    <xf numFmtId="0" fontId="5" fillId="0" borderId="0" xfId="0" applyFont="1" applyFill="1">
      <alignment vertical="center"/>
    </xf>
    <xf numFmtId="0" fontId="5" fillId="2" borderId="0" xfId="0" applyFont="1" applyFill="1" applyAlignment="1">
      <alignment horizontal="right" vertical="center"/>
    </xf>
    <xf numFmtId="0" fontId="5" fillId="2" borderId="1" xfId="0" applyFont="1" applyFill="1" applyBorder="1" applyAlignment="1">
      <alignment horizontal="right" vertical="center"/>
    </xf>
    <xf numFmtId="0" fontId="5" fillId="3" borderId="2" xfId="0" applyFont="1" applyFill="1" applyBorder="1" applyAlignment="1">
      <alignment horizontal="center" vertical="center"/>
    </xf>
    <xf numFmtId="0" fontId="5" fillId="2" borderId="3" xfId="0" applyFont="1" applyFill="1" applyBorder="1">
      <alignment vertical="center"/>
    </xf>
    <xf numFmtId="0" fontId="5" fillId="2" borderId="0" xfId="0" applyFont="1" applyFill="1" applyBorder="1">
      <alignment vertical="center"/>
    </xf>
    <xf numFmtId="0" fontId="5" fillId="2" borderId="4" xfId="0" applyFont="1" applyFill="1" applyBorder="1" applyAlignment="1">
      <alignment horizontal="right" vertical="center"/>
    </xf>
    <xf numFmtId="0" fontId="5" fillId="3" borderId="7" xfId="0" applyFont="1" applyFill="1" applyBorder="1" applyAlignment="1">
      <alignment horizontal="center" vertical="center" shrinkToFit="1"/>
    </xf>
    <xf numFmtId="0" fontId="5" fillId="2" borderId="0" xfId="0" applyFont="1" applyFill="1" applyBorder="1" applyAlignment="1">
      <alignment horizontal="center" vertical="center"/>
    </xf>
    <xf numFmtId="0" fontId="5" fillId="2" borderId="4" xfId="0" applyFont="1" applyFill="1" applyBorder="1" applyAlignment="1">
      <alignment horizontal="right" vertical="center" shrinkToFit="1"/>
    </xf>
    <xf numFmtId="0" fontId="6" fillId="2" borderId="0" xfId="0" applyFont="1" applyFill="1" applyBorder="1" applyAlignment="1">
      <alignment horizontal="center" vertical="center" shrinkToFit="1"/>
    </xf>
    <xf numFmtId="0" fontId="5" fillId="2" borderId="8" xfId="0" applyFont="1" applyFill="1" applyBorder="1" applyAlignment="1">
      <alignment horizontal="right" vertical="center"/>
    </xf>
    <xf numFmtId="0" fontId="5" fillId="3" borderId="9" xfId="0" applyFont="1" applyFill="1" applyBorder="1" applyAlignment="1">
      <alignment horizontal="center" vertical="center" shrinkToFit="1"/>
    </xf>
    <xf numFmtId="0" fontId="7" fillId="2" borderId="0" xfId="0" applyFont="1" applyFill="1" applyAlignment="1">
      <alignment horizontal="right" vertical="center"/>
    </xf>
    <xf numFmtId="0" fontId="7" fillId="2" borderId="0" xfId="0" applyFont="1" applyFill="1" applyBorder="1">
      <alignment vertical="center"/>
    </xf>
    <xf numFmtId="0" fontId="7" fillId="2" borderId="0" xfId="0" applyFont="1" applyFill="1" applyBorder="1" applyAlignment="1">
      <alignment horizontal="center" vertical="center" shrinkToFit="1"/>
    </xf>
    <xf numFmtId="0" fontId="7" fillId="2" borderId="0" xfId="0" applyFont="1" applyFill="1" applyBorder="1" applyAlignment="1">
      <alignment horizontal="center" vertical="center"/>
    </xf>
    <xf numFmtId="0" fontId="1" fillId="2" borderId="0" xfId="0" applyFont="1" applyFill="1" applyBorder="1" applyAlignment="1">
      <alignment horizontal="center" vertical="center"/>
    </xf>
    <xf numFmtId="0" fontId="5" fillId="0" borderId="5" xfId="0" applyFont="1" applyFill="1" applyBorder="1" applyAlignment="1">
      <alignment horizontal="center" vertical="center"/>
    </xf>
    <xf numFmtId="0" fontId="7" fillId="2" borderId="13" xfId="0" applyFont="1" applyFill="1" applyBorder="1" applyAlignment="1">
      <alignment horizontal="center" vertical="center" wrapText="1"/>
    </xf>
    <xf numFmtId="0" fontId="7" fillId="2" borderId="5" xfId="0" applyFont="1" applyFill="1" applyBorder="1" applyAlignment="1">
      <alignment horizontal="center" vertical="center"/>
    </xf>
    <xf numFmtId="0" fontId="8" fillId="2" borderId="5" xfId="0" applyFont="1" applyFill="1" applyBorder="1" applyAlignment="1">
      <alignment horizontal="center" vertical="center"/>
    </xf>
    <xf numFmtId="0" fontId="7" fillId="2" borderId="14" xfId="0" applyFont="1" applyFill="1" applyBorder="1" applyAlignment="1">
      <alignment horizontal="center" vertical="center"/>
    </xf>
    <xf numFmtId="0" fontId="1" fillId="2" borderId="5" xfId="0" applyFont="1" applyFill="1" applyBorder="1" applyAlignment="1">
      <alignment horizontal="center" vertical="center" wrapText="1"/>
    </xf>
    <xf numFmtId="57" fontId="7" fillId="3" borderId="13" xfId="0" applyNumberFormat="1" applyFont="1" applyFill="1" applyBorder="1">
      <alignment vertical="center"/>
    </xf>
    <xf numFmtId="0" fontId="7" fillId="3" borderId="5" xfId="0" applyFont="1" applyFill="1" applyBorder="1">
      <alignment vertical="center"/>
    </xf>
    <xf numFmtId="176" fontId="7" fillId="3" borderId="11" xfId="0" applyNumberFormat="1" applyFont="1" applyFill="1" applyBorder="1" applyAlignment="1">
      <alignment horizontal="center" vertical="center"/>
    </xf>
    <xf numFmtId="0" fontId="7" fillId="3" borderId="16" xfId="0" applyFont="1" applyFill="1" applyBorder="1" applyAlignment="1">
      <alignment vertical="center" shrinkToFit="1"/>
    </xf>
    <xf numFmtId="0" fontId="7" fillId="3" borderId="13" xfId="0" applyFont="1" applyFill="1" applyBorder="1" applyAlignment="1">
      <alignment horizontal="center" vertical="center"/>
    </xf>
    <xf numFmtId="0" fontId="7" fillId="2" borderId="5" xfId="0" applyFont="1" applyFill="1" applyBorder="1">
      <alignment vertical="center"/>
    </xf>
    <xf numFmtId="0" fontId="1" fillId="0" borderId="0" xfId="0" applyFont="1">
      <alignment vertical="center"/>
    </xf>
    <xf numFmtId="0" fontId="7" fillId="3" borderId="17" xfId="0" applyFont="1" applyFill="1" applyBorder="1" applyAlignment="1">
      <alignment vertical="center" shrinkToFit="1"/>
    </xf>
    <xf numFmtId="0" fontId="7" fillId="3" borderId="5" xfId="0" applyFont="1" applyFill="1" applyBorder="1" applyAlignment="1">
      <alignment vertical="center" wrapText="1"/>
    </xf>
    <xf numFmtId="0" fontId="7" fillId="3" borderId="5" xfId="0" applyFont="1" applyFill="1" applyBorder="1" applyAlignment="1">
      <alignment vertical="center" shrinkToFit="1"/>
    </xf>
    <xf numFmtId="0" fontId="7" fillId="3" borderId="13" xfId="0" applyFont="1" applyFill="1" applyBorder="1">
      <alignment vertical="center"/>
    </xf>
    <xf numFmtId="0" fontId="1" fillId="0" borderId="0" xfId="0" applyFont="1" applyFill="1" applyAlignment="1">
      <alignment horizontal="center" vertical="center"/>
    </xf>
    <xf numFmtId="0" fontId="5" fillId="0" borderId="18" xfId="0" applyFont="1" applyFill="1" applyBorder="1" applyAlignment="1">
      <alignment horizontal="center" vertical="center"/>
    </xf>
    <xf numFmtId="0" fontId="7" fillId="3" borderId="19" xfId="0" applyFont="1" applyFill="1" applyBorder="1">
      <alignment vertical="center"/>
    </xf>
    <xf numFmtId="0" fontId="7" fillId="3" borderId="18" xfId="0" applyFont="1" applyFill="1" applyBorder="1">
      <alignment vertical="center"/>
    </xf>
    <xf numFmtId="176" fontId="7" fillId="3" borderId="20" xfId="0" applyNumberFormat="1" applyFont="1" applyFill="1" applyBorder="1" applyAlignment="1">
      <alignment horizontal="center" vertical="center"/>
    </xf>
    <xf numFmtId="0" fontId="7" fillId="3" borderId="21" xfId="0" applyFont="1" applyFill="1" applyBorder="1" applyAlignment="1">
      <alignment vertical="center" shrinkToFit="1"/>
    </xf>
    <xf numFmtId="0" fontId="7" fillId="2" borderId="18" xfId="0" applyFont="1" applyFill="1" applyBorder="1">
      <alignment vertical="center"/>
    </xf>
    <xf numFmtId="0" fontId="7" fillId="2" borderId="26" xfId="0" applyFont="1" applyFill="1" applyBorder="1">
      <alignment vertical="center"/>
    </xf>
    <xf numFmtId="0" fontId="7" fillId="2" borderId="13" xfId="0" applyFont="1" applyFill="1" applyBorder="1">
      <alignment vertical="center"/>
    </xf>
    <xf numFmtId="0" fontId="7" fillId="2" borderId="0" xfId="0" applyFont="1" applyFill="1">
      <alignment vertical="center"/>
    </xf>
    <xf numFmtId="0" fontId="8" fillId="2" borderId="0" xfId="0" applyFont="1" applyFill="1">
      <alignment vertical="center"/>
    </xf>
    <xf numFmtId="0" fontId="7" fillId="0" borderId="0" xfId="0" applyFont="1" applyFill="1">
      <alignment vertical="center"/>
    </xf>
    <xf numFmtId="0" fontId="8" fillId="0" borderId="0" xfId="0" applyFont="1" applyFill="1">
      <alignment vertical="center"/>
    </xf>
    <xf numFmtId="0" fontId="1" fillId="0" borderId="5" xfId="0" applyFont="1" applyFill="1" applyBorder="1">
      <alignment vertical="center"/>
    </xf>
    <xf numFmtId="0" fontId="1" fillId="4" borderId="5" xfId="0" applyFont="1" applyFill="1" applyBorder="1" applyAlignment="1">
      <alignment horizontal="center" vertical="center"/>
    </xf>
    <xf numFmtId="0" fontId="1" fillId="0" borderId="5" xfId="0" applyFont="1" applyFill="1" applyBorder="1" applyAlignment="1">
      <alignment horizontal="left" vertical="center"/>
    </xf>
    <xf numFmtId="177" fontId="8" fillId="2" borderId="0" xfId="0" applyNumberFormat="1" applyFont="1" applyFill="1">
      <alignment vertical="center"/>
    </xf>
    <xf numFmtId="177" fontId="7" fillId="2" borderId="0" xfId="0" applyNumberFormat="1" applyFont="1" applyFill="1">
      <alignment vertical="center"/>
    </xf>
    <xf numFmtId="0" fontId="0" fillId="2" borderId="0" xfId="0" applyFill="1" applyAlignment="1" applyProtection="1">
      <alignment vertical="center"/>
      <protection locked="0"/>
    </xf>
    <xf numFmtId="0" fontId="4" fillId="2" borderId="0" xfId="0" applyFont="1" applyFill="1" applyAlignment="1" applyProtection="1">
      <alignment horizontal="right" vertical="center"/>
      <protection locked="0"/>
    </xf>
    <xf numFmtId="0" fontId="4" fillId="2" borderId="0" xfId="0" applyFont="1" applyFill="1" applyAlignment="1" applyProtection="1">
      <alignment vertical="center"/>
      <protection locked="0"/>
    </xf>
    <xf numFmtId="0" fontId="13" fillId="2" borderId="5" xfId="0" applyFont="1" applyFill="1" applyBorder="1" applyAlignment="1">
      <alignment horizontal="center" vertical="center"/>
    </xf>
    <xf numFmtId="0" fontId="14" fillId="2" borderId="5" xfId="0" applyFont="1" applyFill="1" applyBorder="1" applyAlignment="1">
      <alignment horizontal="center" vertical="center"/>
    </xf>
    <xf numFmtId="0" fontId="13" fillId="0" borderId="5" xfId="0" applyFont="1" applyFill="1" applyBorder="1" applyAlignment="1">
      <alignment horizontal="center" vertical="center"/>
    </xf>
    <xf numFmtId="0" fontId="13" fillId="2" borderId="0" xfId="0" applyFont="1" applyFill="1">
      <alignment vertical="center"/>
    </xf>
    <xf numFmtId="0" fontId="13" fillId="0" borderId="0" xfId="0" applyFont="1" applyFill="1">
      <alignment vertical="center"/>
    </xf>
    <xf numFmtId="0" fontId="13" fillId="0" borderId="5" xfId="0" applyFont="1" applyFill="1" applyBorder="1" applyAlignment="1" applyProtection="1">
      <alignment horizontal="center" vertical="center"/>
      <protection locked="0"/>
    </xf>
    <xf numFmtId="0" fontId="13" fillId="0" borderId="18" xfId="0" applyFont="1" applyFill="1" applyBorder="1" applyAlignment="1" applyProtection="1">
      <alignment horizontal="center" vertical="center"/>
      <protection locked="0"/>
    </xf>
    <xf numFmtId="0" fontId="14" fillId="2" borderId="0" xfId="0" applyFont="1" applyFill="1">
      <alignment vertical="center"/>
    </xf>
    <xf numFmtId="0" fontId="10" fillId="2" borderId="0" xfId="0" applyFont="1" applyFill="1" applyAlignment="1" applyProtection="1">
      <alignment vertical="center"/>
      <protection locked="0"/>
    </xf>
    <xf numFmtId="177" fontId="7" fillId="0" borderId="0" xfId="0" applyNumberFormat="1" applyFont="1" applyFill="1">
      <alignment vertical="center"/>
    </xf>
    <xf numFmtId="177" fontId="13" fillId="2" borderId="1" xfId="0" applyNumberFormat="1" applyFont="1" applyFill="1" applyBorder="1" applyAlignment="1">
      <alignment horizontal="right" vertical="center"/>
    </xf>
    <xf numFmtId="0" fontId="0" fillId="2" borderId="0" xfId="0" applyFill="1" applyAlignment="1" applyProtection="1">
      <alignment horizontal="right" vertical="top"/>
      <protection locked="0"/>
    </xf>
    <xf numFmtId="0" fontId="13" fillId="2" borderId="0" xfId="0" applyFont="1" applyFill="1" applyAlignment="1" applyProtection="1">
      <alignment horizontal="left" vertical="center"/>
      <protection locked="0"/>
    </xf>
    <xf numFmtId="0" fontId="13" fillId="2" borderId="14" xfId="0" applyFont="1" applyFill="1" applyBorder="1" applyAlignment="1">
      <alignment horizontal="center" vertical="center" wrapText="1"/>
    </xf>
    <xf numFmtId="0" fontId="5" fillId="2" borderId="31" xfId="0" applyFont="1" applyFill="1" applyBorder="1" applyAlignment="1">
      <alignment horizontal="right" vertical="center" shrinkToFit="1"/>
    </xf>
    <xf numFmtId="177" fontId="13" fillId="2" borderId="0" xfId="0" applyNumberFormat="1" applyFont="1" applyFill="1" applyBorder="1" applyAlignment="1">
      <alignment horizontal="right" vertical="center"/>
    </xf>
    <xf numFmtId="0" fontId="1" fillId="2" borderId="14" xfId="0" applyFont="1" applyFill="1" applyBorder="1" applyAlignment="1">
      <alignment horizontal="center" vertical="center" wrapText="1"/>
    </xf>
    <xf numFmtId="0" fontId="13" fillId="0" borderId="17" xfId="0" applyFont="1" applyFill="1" applyBorder="1" applyAlignment="1" applyProtection="1">
      <alignment horizontal="center" vertical="center"/>
      <protection locked="0"/>
    </xf>
    <xf numFmtId="0" fontId="13" fillId="0" borderId="21" xfId="0" applyFont="1" applyFill="1" applyBorder="1" applyAlignment="1" applyProtection="1">
      <alignment horizontal="center" vertical="center"/>
      <protection locked="0"/>
    </xf>
    <xf numFmtId="177" fontId="7" fillId="0" borderId="13" xfId="0" applyNumberFormat="1" applyFont="1" applyFill="1" applyBorder="1" applyAlignment="1" applyProtection="1">
      <alignment horizontal="center" vertical="center"/>
      <protection locked="0"/>
    </xf>
    <xf numFmtId="0" fontId="7" fillId="0" borderId="5" xfId="0" applyFont="1" applyFill="1" applyBorder="1" applyAlignment="1" applyProtection="1">
      <alignment vertical="center" wrapText="1" shrinkToFit="1"/>
      <protection locked="0"/>
    </xf>
    <xf numFmtId="0" fontId="7" fillId="0" borderId="5" xfId="0" applyFont="1" applyFill="1" applyBorder="1" applyAlignment="1" applyProtection="1">
      <alignment vertical="center" shrinkToFit="1"/>
      <protection locked="0"/>
    </xf>
    <xf numFmtId="176" fontId="7" fillId="0" borderId="11" xfId="0" applyNumberFormat="1" applyFont="1" applyFill="1" applyBorder="1" applyAlignment="1" applyProtection="1">
      <alignment horizontal="center" vertical="center" shrinkToFit="1"/>
      <protection locked="0"/>
    </xf>
    <xf numFmtId="0" fontId="7" fillId="0" borderId="16" xfId="0" applyFont="1" applyFill="1" applyBorder="1" applyAlignment="1" applyProtection="1">
      <alignment horizontal="center" vertical="center" shrinkToFit="1"/>
      <protection locked="0"/>
    </xf>
    <xf numFmtId="0" fontId="7" fillId="2" borderId="13" xfId="0" applyFont="1" applyFill="1" applyBorder="1" applyProtection="1">
      <alignment vertical="center"/>
      <protection locked="0"/>
    </xf>
    <xf numFmtId="0" fontId="7" fillId="0" borderId="17" xfId="0" applyFont="1" applyFill="1" applyBorder="1" applyAlignment="1" applyProtection="1">
      <alignment horizontal="center" vertical="center" shrinkToFit="1"/>
      <protection locked="0"/>
    </xf>
    <xf numFmtId="177" fontId="7" fillId="0" borderId="19" xfId="0" applyNumberFormat="1" applyFont="1" applyFill="1" applyBorder="1" applyAlignment="1" applyProtection="1">
      <alignment horizontal="center" vertical="center"/>
      <protection locked="0"/>
    </xf>
    <xf numFmtId="0" fontId="7" fillId="0" borderId="18" xfId="0" applyFont="1" applyFill="1" applyBorder="1" applyAlignment="1" applyProtection="1">
      <alignment vertical="center" shrinkToFit="1"/>
      <protection locked="0"/>
    </xf>
    <xf numFmtId="176" fontId="7" fillId="0" borderId="20" xfId="0" applyNumberFormat="1" applyFont="1" applyFill="1" applyBorder="1" applyAlignment="1" applyProtection="1">
      <alignment horizontal="center" vertical="center" shrinkToFit="1"/>
      <protection locked="0"/>
    </xf>
    <xf numFmtId="0" fontId="7" fillId="2" borderId="19" xfId="0" applyFont="1" applyFill="1" applyBorder="1" applyProtection="1">
      <alignment vertical="center"/>
      <protection locked="0"/>
    </xf>
    <xf numFmtId="0" fontId="7" fillId="0" borderId="32" xfId="0" applyFont="1" applyFill="1" applyBorder="1" applyAlignment="1" applyProtection="1">
      <alignment horizontal="center" vertical="center" shrinkToFit="1"/>
      <protection locked="0"/>
    </xf>
    <xf numFmtId="0" fontId="5" fillId="2" borderId="0" xfId="0" applyFont="1" applyFill="1" applyAlignment="1">
      <alignment vertical="center" shrinkToFit="1"/>
    </xf>
    <xf numFmtId="0" fontId="7" fillId="2" borderId="0" xfId="0" applyFont="1" applyFill="1" applyAlignment="1">
      <alignment horizontal="right" vertical="center" shrinkToFit="1"/>
    </xf>
    <xf numFmtId="0" fontId="7" fillId="2" borderId="0" xfId="0" applyFont="1" applyFill="1" applyAlignment="1">
      <alignment vertical="center" shrinkToFit="1"/>
    </xf>
    <xf numFmtId="0" fontId="8" fillId="2" borderId="0" xfId="0" applyFont="1" applyFill="1" applyAlignment="1">
      <alignment vertical="center" shrinkToFit="1"/>
    </xf>
    <xf numFmtId="0" fontId="1" fillId="0" borderId="0" xfId="0" applyFont="1" applyFill="1" applyAlignment="1">
      <alignment vertical="center" shrinkToFit="1"/>
    </xf>
    <xf numFmtId="0" fontId="1" fillId="0" borderId="5" xfId="0" applyFont="1" applyBorder="1">
      <alignment vertical="center"/>
    </xf>
    <xf numFmtId="0" fontId="1" fillId="4" borderId="5" xfId="0" applyFont="1" applyFill="1" applyBorder="1">
      <alignment vertical="center"/>
    </xf>
    <xf numFmtId="178" fontId="7" fillId="0" borderId="16" xfId="0" applyNumberFormat="1" applyFont="1" applyFill="1" applyBorder="1" applyAlignment="1" applyProtection="1">
      <alignment horizontal="center" vertical="center"/>
      <protection locked="0"/>
    </xf>
    <xf numFmtId="178" fontId="7" fillId="0" borderId="17" xfId="0" applyNumberFormat="1" applyFont="1" applyFill="1" applyBorder="1" applyAlignment="1" applyProtection="1">
      <alignment horizontal="center" vertical="center"/>
      <protection locked="0"/>
    </xf>
    <xf numFmtId="178" fontId="11" fillId="2" borderId="33" xfId="0" applyNumberFormat="1" applyFont="1" applyFill="1" applyBorder="1" applyAlignment="1" applyProtection="1">
      <alignment horizontal="center" vertical="center"/>
    </xf>
    <xf numFmtId="0" fontId="18" fillId="0" borderId="0" xfId="0" applyFont="1">
      <alignment vertical="center"/>
    </xf>
    <xf numFmtId="0" fontId="0" fillId="0" borderId="0" xfId="0" applyAlignment="1">
      <alignment vertical="center" wrapText="1"/>
    </xf>
    <xf numFmtId="0" fontId="1" fillId="0" borderId="0" xfId="0" applyFont="1" applyFill="1" applyBorder="1" applyAlignment="1">
      <alignment vertical="center" wrapText="1"/>
    </xf>
    <xf numFmtId="0" fontId="19" fillId="2" borderId="33" xfId="0" applyFont="1" applyFill="1" applyBorder="1" applyAlignment="1" applyProtection="1">
      <alignment horizontal="right" vertical="center"/>
    </xf>
    <xf numFmtId="179" fontId="13" fillId="2" borderId="33" xfId="0" applyNumberFormat="1" applyFont="1" applyFill="1" applyBorder="1" applyAlignment="1" applyProtection="1">
      <alignment horizontal="center" vertical="center"/>
    </xf>
    <xf numFmtId="0" fontId="1" fillId="2" borderId="0" xfId="0" applyFont="1" applyFill="1" applyAlignment="1">
      <alignment horizontal="center" vertical="center"/>
    </xf>
    <xf numFmtId="0" fontId="0" fillId="0" borderId="17" xfId="0" applyBorder="1" applyAlignment="1">
      <alignment horizontal="center" vertical="center"/>
    </xf>
    <xf numFmtId="0" fontId="7" fillId="0" borderId="0" xfId="0" applyFont="1" applyFill="1" applyAlignment="1">
      <alignment horizontal="center" vertical="center"/>
    </xf>
    <xf numFmtId="0" fontId="8" fillId="0" borderId="0" xfId="0" applyFont="1" applyFill="1" applyAlignment="1">
      <alignment horizontal="center" vertical="center"/>
    </xf>
    <xf numFmtId="0" fontId="13" fillId="2" borderId="25" xfId="0" applyFont="1" applyFill="1" applyBorder="1" applyAlignment="1">
      <alignment horizontal="center" vertical="center" wrapText="1"/>
    </xf>
    <xf numFmtId="177" fontId="13" fillId="0" borderId="17" xfId="0" applyNumberFormat="1" applyFont="1" applyFill="1" applyBorder="1" applyAlignment="1" applyProtection="1">
      <alignment horizontal="center" vertical="center" shrinkToFit="1"/>
    </xf>
    <xf numFmtId="0" fontId="13" fillId="5" borderId="17" xfId="0" applyFont="1" applyFill="1" applyBorder="1" applyAlignment="1" applyProtection="1">
      <alignment horizontal="center" vertical="center"/>
    </xf>
    <xf numFmtId="0" fontId="13" fillId="0" borderId="17" xfId="0" applyNumberFormat="1" applyFont="1" applyFill="1" applyBorder="1" applyAlignment="1" applyProtection="1">
      <alignment horizontal="center" vertical="center"/>
    </xf>
    <xf numFmtId="178" fontId="13" fillId="5" borderId="17" xfId="0" applyNumberFormat="1" applyFont="1" applyFill="1" applyBorder="1" applyAlignment="1" applyProtection="1">
      <alignment horizontal="center" vertical="center"/>
    </xf>
    <xf numFmtId="0" fontId="13" fillId="2" borderId="17" xfId="0" applyFont="1" applyFill="1" applyBorder="1" applyProtection="1">
      <alignment vertical="center"/>
    </xf>
    <xf numFmtId="0" fontId="13" fillId="2" borderId="17" xfId="0" applyFont="1" applyFill="1" applyBorder="1" applyAlignment="1" applyProtection="1">
      <alignment horizontal="center" vertical="center"/>
    </xf>
    <xf numFmtId="0" fontId="1" fillId="0" borderId="0" xfId="0" applyFont="1" applyFill="1" applyProtection="1">
      <alignment vertical="center"/>
    </xf>
    <xf numFmtId="0" fontId="5" fillId="2" borderId="40" xfId="0" applyFont="1" applyFill="1" applyBorder="1">
      <alignment vertical="center"/>
    </xf>
    <xf numFmtId="0" fontId="5" fillId="0" borderId="42" xfId="0" applyFont="1" applyFill="1" applyBorder="1" applyAlignment="1" applyProtection="1">
      <alignment horizontal="center" vertical="center"/>
    </xf>
    <xf numFmtId="0" fontId="12" fillId="2" borderId="0" xfId="0" applyFont="1" applyFill="1" applyBorder="1" applyAlignment="1" applyProtection="1">
      <alignment horizontal="center" vertical="center"/>
    </xf>
    <xf numFmtId="0" fontId="7" fillId="0" borderId="18" xfId="0" applyFont="1" applyFill="1" applyBorder="1" applyAlignment="1" applyProtection="1">
      <alignment vertical="center" wrapText="1" shrinkToFit="1"/>
      <protection locked="0"/>
    </xf>
    <xf numFmtId="177" fontId="20" fillId="2" borderId="0" xfId="0" applyNumberFormat="1" applyFont="1" applyFill="1">
      <alignment vertical="center"/>
    </xf>
    <xf numFmtId="0" fontId="20" fillId="2" borderId="0" xfId="0" applyFont="1" applyFill="1">
      <alignment vertical="center"/>
    </xf>
    <xf numFmtId="0" fontId="13" fillId="0" borderId="17" xfId="0" applyFont="1" applyFill="1" applyBorder="1" applyAlignment="1" applyProtection="1">
      <alignment horizontal="center" vertical="center" shrinkToFit="1"/>
    </xf>
    <xf numFmtId="0" fontId="13" fillId="0" borderId="21" xfId="0" applyFont="1" applyFill="1" applyBorder="1" applyAlignment="1" applyProtection="1">
      <alignment horizontal="center" vertical="center" shrinkToFit="1"/>
    </xf>
    <xf numFmtId="0" fontId="13" fillId="0" borderId="37" xfId="0" applyFont="1" applyFill="1" applyBorder="1" applyAlignment="1" applyProtection="1">
      <alignment horizontal="center" vertical="center" shrinkToFit="1"/>
    </xf>
    <xf numFmtId="0" fontId="13" fillId="0" borderId="12" xfId="0" applyFont="1" applyFill="1" applyBorder="1" applyAlignment="1" applyProtection="1">
      <alignment horizontal="center" vertical="center" shrinkToFit="1"/>
    </xf>
    <xf numFmtId="0" fontId="5" fillId="2" borderId="47" xfId="0" applyFont="1" applyFill="1" applyBorder="1" applyAlignment="1">
      <alignment horizontal="center" vertical="center"/>
    </xf>
    <xf numFmtId="0" fontId="5" fillId="2" borderId="0" xfId="0" applyFont="1" applyFill="1" applyBorder="1" applyAlignment="1">
      <alignment horizontal="right" vertical="center"/>
    </xf>
    <xf numFmtId="0" fontId="7" fillId="2" borderId="0" xfId="0" applyFont="1" applyFill="1" applyBorder="1" applyAlignment="1">
      <alignment horizontal="right" vertical="center"/>
    </xf>
    <xf numFmtId="0" fontId="5" fillId="2" borderId="0" xfId="0" applyFont="1" applyFill="1" applyBorder="1" applyAlignment="1">
      <alignment horizontal="right" vertical="center" shrinkToFit="1"/>
    </xf>
    <xf numFmtId="177" fontId="5" fillId="2" borderId="13" xfId="0" applyNumberFormat="1"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3" fillId="2" borderId="37" xfId="0" applyFont="1" applyFill="1" applyBorder="1" applyAlignment="1">
      <alignment horizontal="center" vertical="center" wrapText="1"/>
    </xf>
    <xf numFmtId="0" fontId="13" fillId="0" borderId="48" xfId="0" applyFont="1" applyFill="1" applyBorder="1" applyAlignment="1" applyProtection="1">
      <alignment horizontal="center" vertical="center" shrinkToFit="1"/>
    </xf>
    <xf numFmtId="0" fontId="13" fillId="0" borderId="27" xfId="0" applyFont="1" applyFill="1" applyBorder="1" applyAlignment="1" applyProtection="1">
      <alignment horizontal="center" vertical="center" shrinkToFit="1"/>
    </xf>
    <xf numFmtId="0" fontId="5" fillId="0" borderId="0" xfId="0" applyFont="1" applyFill="1" applyBorder="1" applyAlignment="1" applyProtection="1">
      <alignment horizontal="center" vertical="center" shrinkToFit="1"/>
    </xf>
    <xf numFmtId="177" fontId="13" fillId="2" borderId="4" xfId="0" applyNumberFormat="1" applyFont="1" applyFill="1" applyBorder="1" applyAlignment="1">
      <alignment horizontal="right" vertical="center"/>
    </xf>
    <xf numFmtId="0" fontId="1" fillId="0" borderId="13" xfId="0" applyFont="1" applyFill="1" applyBorder="1">
      <alignment vertical="center"/>
    </xf>
    <xf numFmtId="0" fontId="21" fillId="0" borderId="5" xfId="0" applyFont="1" applyBorder="1">
      <alignment vertical="center"/>
    </xf>
    <xf numFmtId="0" fontId="1" fillId="0" borderId="5" xfId="1" applyFont="1" applyBorder="1">
      <alignment vertical="center"/>
    </xf>
    <xf numFmtId="0" fontId="13" fillId="2" borderId="45" xfId="0" applyFont="1" applyFill="1" applyBorder="1" applyAlignment="1">
      <alignment horizontal="center" vertical="center" wrapText="1"/>
    </xf>
    <xf numFmtId="0" fontId="13" fillId="0" borderId="53" xfId="0" applyFont="1" applyFill="1" applyBorder="1" applyAlignment="1" applyProtection="1">
      <alignment horizontal="center" vertical="center" shrinkToFit="1"/>
    </xf>
    <xf numFmtId="0" fontId="13" fillId="0" borderId="54" xfId="0" applyFont="1" applyFill="1" applyBorder="1" applyAlignment="1" applyProtection="1">
      <alignment horizontal="center" vertical="center" shrinkToFit="1"/>
    </xf>
    <xf numFmtId="176" fontId="13" fillId="0" borderId="55" xfId="0" applyNumberFormat="1" applyFont="1" applyFill="1" applyBorder="1" applyAlignment="1" applyProtection="1">
      <alignment horizontal="center" vertical="center" shrinkToFit="1"/>
    </xf>
    <xf numFmtId="176" fontId="13" fillId="0" borderId="48" xfId="0" applyNumberFormat="1" applyFont="1" applyFill="1" applyBorder="1" applyAlignment="1" applyProtection="1">
      <alignment horizontal="center" vertical="center" shrinkToFit="1"/>
    </xf>
    <xf numFmtId="176" fontId="13" fillId="0" borderId="28" xfId="0" applyNumberFormat="1" applyFont="1" applyFill="1" applyBorder="1" applyAlignment="1" applyProtection="1">
      <alignment horizontal="center" vertical="center" shrinkToFit="1"/>
    </xf>
    <xf numFmtId="0" fontId="5" fillId="0" borderId="2" xfId="0" applyFont="1" applyFill="1" applyBorder="1" applyAlignment="1" applyProtection="1">
      <alignment vertical="center"/>
      <protection locked="0"/>
    </xf>
    <xf numFmtId="0" fontId="5" fillId="0" borderId="38" xfId="0" applyFont="1" applyFill="1" applyBorder="1" applyAlignment="1" applyProtection="1">
      <alignment vertical="center"/>
      <protection locked="0"/>
    </xf>
    <xf numFmtId="0" fontId="14" fillId="2" borderId="56" xfId="0" applyFont="1" applyFill="1" applyBorder="1" applyAlignment="1">
      <alignment horizontal="center" vertical="center" wrapText="1"/>
    </xf>
    <xf numFmtId="0" fontId="13" fillId="2" borderId="25" xfId="0" applyFont="1" applyFill="1" applyBorder="1" applyAlignment="1">
      <alignment horizontal="center" vertical="center"/>
    </xf>
    <xf numFmtId="0" fontId="13" fillId="0" borderId="16" xfId="0" applyFont="1" applyFill="1" applyBorder="1" applyAlignment="1">
      <alignment horizontal="center" vertical="center" wrapText="1"/>
    </xf>
    <xf numFmtId="0" fontId="13" fillId="2" borderId="0" xfId="0" applyFont="1" applyFill="1" applyAlignment="1" applyProtection="1">
      <alignment horizontal="left" vertical="center"/>
    </xf>
    <xf numFmtId="0" fontId="10" fillId="2" borderId="0" xfId="0" applyFont="1" applyFill="1" applyAlignment="1" applyProtection="1">
      <alignment vertical="center"/>
    </xf>
    <xf numFmtId="0" fontId="0" fillId="2" borderId="0" xfId="0" applyFill="1" applyAlignment="1" applyProtection="1">
      <alignment vertical="center" shrinkToFit="1"/>
    </xf>
    <xf numFmtId="0" fontId="4" fillId="2" borderId="0" xfId="0" applyFont="1" applyFill="1" applyAlignment="1" applyProtection="1">
      <alignment horizontal="right" vertical="center"/>
    </xf>
    <xf numFmtId="0" fontId="4" fillId="2" borderId="0" xfId="0" applyFont="1" applyFill="1" applyAlignment="1" applyProtection="1">
      <alignment vertical="center"/>
    </xf>
    <xf numFmtId="0" fontId="0" fillId="2" borderId="0" xfId="0" applyFill="1" applyAlignment="1" applyProtection="1">
      <alignment vertical="center"/>
    </xf>
    <xf numFmtId="0" fontId="0" fillId="2" borderId="0" xfId="0" applyFill="1" applyAlignment="1" applyProtection="1">
      <alignment horizontal="right" vertical="top"/>
    </xf>
    <xf numFmtId="0" fontId="1" fillId="2" borderId="0" xfId="0" applyFont="1" applyFill="1" applyProtection="1">
      <alignment vertical="center"/>
    </xf>
    <xf numFmtId="0" fontId="1" fillId="2" borderId="0" xfId="0" applyFont="1" applyFill="1" applyAlignment="1" applyProtection="1">
      <alignment horizontal="center" vertical="center"/>
    </xf>
    <xf numFmtId="0" fontId="13" fillId="2" borderId="0" xfId="0" applyFont="1" applyFill="1" applyProtection="1">
      <alignment vertical="center"/>
    </xf>
    <xf numFmtId="177" fontId="7" fillId="2" borderId="0" xfId="0" applyNumberFormat="1" applyFont="1" applyFill="1" applyProtection="1">
      <alignment vertical="center"/>
    </xf>
    <xf numFmtId="0" fontId="1" fillId="2" borderId="0" xfId="0" applyFont="1" applyFill="1" applyAlignment="1" applyProtection="1">
      <alignment vertical="center" shrinkToFit="1"/>
    </xf>
    <xf numFmtId="0" fontId="1" fillId="2" borderId="0" xfId="0" applyFont="1" applyFill="1" applyAlignment="1" applyProtection="1">
      <alignment horizontal="right" vertical="center"/>
    </xf>
    <xf numFmtId="0" fontId="1" fillId="2" borderId="0" xfId="0" applyFont="1" applyFill="1" applyBorder="1" applyProtection="1">
      <alignment vertical="center"/>
    </xf>
    <xf numFmtId="0" fontId="13" fillId="2" borderId="13" xfId="0" applyFont="1" applyFill="1" applyBorder="1" applyProtection="1">
      <alignment vertical="center"/>
    </xf>
    <xf numFmtId="177" fontId="8" fillId="2" borderId="0" xfId="0" applyNumberFormat="1" applyFont="1" applyFill="1" applyProtection="1">
      <alignment vertical="center"/>
    </xf>
    <xf numFmtId="0" fontId="7" fillId="2" borderId="0" xfId="0" applyFont="1" applyFill="1" applyProtection="1">
      <alignment vertical="center"/>
    </xf>
    <xf numFmtId="0" fontId="7" fillId="0" borderId="0" xfId="0" applyFont="1" applyFill="1" applyProtection="1">
      <alignment vertical="center"/>
    </xf>
    <xf numFmtId="0" fontId="1" fillId="0" borderId="0" xfId="0" applyFont="1" applyFill="1" applyProtection="1">
      <alignment vertical="center"/>
      <protection hidden="1"/>
    </xf>
    <xf numFmtId="0" fontId="5" fillId="0" borderId="0" xfId="0" applyFont="1" applyFill="1" applyProtection="1">
      <alignment vertical="center"/>
      <protection hidden="1"/>
    </xf>
    <xf numFmtId="0" fontId="7" fillId="0" borderId="0" xfId="0" applyFont="1" applyFill="1" applyProtection="1">
      <alignment vertical="center"/>
      <protection hidden="1"/>
    </xf>
    <xf numFmtId="0" fontId="5" fillId="2" borderId="9" xfId="0" applyFont="1" applyFill="1" applyBorder="1" applyAlignment="1" applyProtection="1">
      <alignment horizontal="center" vertical="center" shrinkToFit="1"/>
      <protection locked="0"/>
    </xf>
    <xf numFmtId="0" fontId="7" fillId="2" borderId="0" xfId="0" applyFont="1" applyFill="1" applyAlignment="1">
      <alignment vertical="center" wrapText="1"/>
    </xf>
    <xf numFmtId="0" fontId="0" fillId="0" borderId="0" xfId="0" applyAlignment="1">
      <alignment vertical="center" wrapText="1"/>
    </xf>
    <xf numFmtId="0" fontId="7" fillId="2" borderId="22" xfId="0" applyFont="1" applyFill="1" applyBorder="1" applyAlignment="1">
      <alignment horizontal="right" vertical="center"/>
    </xf>
    <xf numFmtId="0" fontId="0" fillId="0" borderId="23" xfId="0" applyBorder="1" applyAlignment="1">
      <alignment vertical="center"/>
    </xf>
    <xf numFmtId="0" fontId="0" fillId="0" borderId="24" xfId="0" applyBorder="1" applyAlignment="1">
      <alignment vertical="center"/>
    </xf>
    <xf numFmtId="0" fontId="7" fillId="3" borderId="25" xfId="0" applyFont="1" applyFill="1" applyBorder="1" applyAlignment="1">
      <alignment horizontal="center" vertical="center"/>
    </xf>
    <xf numFmtId="0" fontId="0" fillId="3" borderId="3" xfId="0" applyFill="1" applyBorder="1" applyAlignment="1">
      <alignment horizontal="center" vertical="center"/>
    </xf>
    <xf numFmtId="0" fontId="7" fillId="2" borderId="11" xfId="0" applyFont="1" applyFill="1" applyBorder="1" applyAlignment="1">
      <alignment horizontal="right" vertical="center"/>
    </xf>
    <xf numFmtId="0" fontId="0" fillId="0" borderId="12" xfId="0" applyBorder="1" applyAlignment="1">
      <alignment vertical="center"/>
    </xf>
    <xf numFmtId="0" fontId="0" fillId="0" borderId="27" xfId="0" applyBorder="1" applyAlignment="1">
      <alignment vertical="center"/>
    </xf>
    <xf numFmtId="0" fontId="7" fillId="3" borderId="28" xfId="0" applyFont="1" applyFill="1" applyBorder="1" applyAlignment="1">
      <alignment horizontal="center" vertical="center"/>
    </xf>
    <xf numFmtId="0" fontId="0" fillId="3" borderId="29" xfId="0" applyFill="1" applyBorder="1" applyAlignment="1">
      <alignment horizontal="center" vertical="center"/>
    </xf>
    <xf numFmtId="0" fontId="0" fillId="0" borderId="13" xfId="0" applyBorder="1" applyAlignment="1">
      <alignment vertical="center"/>
    </xf>
    <xf numFmtId="0" fontId="7" fillId="2" borderId="2" xfId="0" applyFont="1" applyFill="1" applyBorder="1" applyAlignment="1">
      <alignment horizontal="center" vertical="center"/>
    </xf>
    <xf numFmtId="0" fontId="0" fillId="0" borderId="30" xfId="0" applyBorder="1" applyAlignment="1">
      <alignment horizontal="center" vertical="center"/>
    </xf>
    <xf numFmtId="0" fontId="3" fillId="2" borderId="0" xfId="0" applyFont="1" applyFill="1" applyAlignment="1">
      <alignment horizontal="center" vertical="center"/>
    </xf>
    <xf numFmtId="0" fontId="4" fillId="0" borderId="0" xfId="0" applyFont="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176" fontId="5" fillId="3" borderId="5" xfId="0" applyNumberFormat="1" applyFont="1" applyFill="1" applyBorder="1" applyAlignment="1">
      <alignment horizontal="center" vertical="center"/>
    </xf>
    <xf numFmtId="0" fontId="5" fillId="3" borderId="10" xfId="0" applyFont="1" applyFill="1" applyBorder="1" applyAlignment="1">
      <alignment horizontal="center" vertical="center" shrinkToFit="1"/>
    </xf>
    <xf numFmtId="0" fontId="5" fillId="3" borderId="9" xfId="0" applyFont="1" applyFill="1" applyBorder="1" applyAlignment="1">
      <alignment horizontal="center" vertical="center" shrinkToFit="1"/>
    </xf>
    <xf numFmtId="0" fontId="5" fillId="2" borderId="11" xfId="0" applyFont="1" applyFill="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7" fillId="2" borderId="14" xfId="0" applyFont="1" applyFill="1" applyBorder="1" applyAlignment="1">
      <alignment horizontal="center" vertical="center"/>
    </xf>
    <xf numFmtId="0" fontId="7" fillId="2" borderId="15" xfId="0" applyFont="1" applyFill="1" applyBorder="1" applyAlignment="1">
      <alignment horizontal="center" vertical="center"/>
    </xf>
    <xf numFmtId="0" fontId="13" fillId="0" borderId="4" xfId="0" applyFont="1" applyFill="1" applyBorder="1" applyAlignment="1" applyProtection="1">
      <alignment horizontal="center" vertical="center" shrinkToFit="1"/>
    </xf>
    <xf numFmtId="0" fontId="11" fillId="0" borderId="6" xfId="0" applyFont="1" applyFill="1" applyBorder="1" applyAlignment="1" applyProtection="1">
      <alignment horizontal="center" vertical="center" shrinkToFit="1"/>
    </xf>
    <xf numFmtId="0" fontId="13" fillId="2" borderId="16" xfId="0" applyFont="1" applyFill="1" applyBorder="1" applyAlignment="1">
      <alignment horizontal="center" vertical="center" wrapText="1"/>
    </xf>
    <xf numFmtId="0" fontId="0" fillId="0" borderId="17" xfId="0" applyBorder="1" applyAlignment="1">
      <alignment vertical="center"/>
    </xf>
    <xf numFmtId="0" fontId="5" fillId="2" borderId="36" xfId="0" applyFont="1" applyFill="1" applyBorder="1" applyAlignment="1">
      <alignment horizontal="center" vertical="center" wrapText="1"/>
    </xf>
    <xf numFmtId="0" fontId="0" fillId="0" borderId="37" xfId="0" applyBorder="1" applyAlignment="1">
      <alignment vertical="center"/>
    </xf>
    <xf numFmtId="0" fontId="13" fillId="2" borderId="50" xfId="0" applyFont="1" applyFill="1" applyBorder="1" applyAlignment="1">
      <alignment horizontal="center" vertical="center"/>
    </xf>
    <xf numFmtId="0" fontId="11" fillId="0" borderId="49" xfId="0" applyFont="1" applyBorder="1" applyAlignment="1">
      <alignment horizontal="center" vertical="center"/>
    </xf>
    <xf numFmtId="0" fontId="5" fillId="2" borderId="57" xfId="0" applyFont="1" applyFill="1" applyBorder="1" applyAlignment="1">
      <alignment horizontal="center" vertical="center"/>
    </xf>
    <xf numFmtId="0" fontId="15" fillId="0" borderId="58" xfId="0" applyFont="1" applyBorder="1" applyAlignment="1">
      <alignment horizontal="center" vertical="center"/>
    </xf>
    <xf numFmtId="0" fontId="15" fillId="0" borderId="59" xfId="0" applyFont="1" applyBorder="1" applyAlignment="1">
      <alignment horizontal="center" vertical="center"/>
    </xf>
    <xf numFmtId="0" fontId="13" fillId="2" borderId="36" xfId="0" applyFont="1" applyFill="1" applyBorder="1" applyAlignment="1">
      <alignment horizontal="center" vertical="center" wrapText="1"/>
    </xf>
    <xf numFmtId="0" fontId="13" fillId="2" borderId="37" xfId="0" applyFont="1" applyFill="1" applyBorder="1" applyAlignment="1">
      <alignment horizontal="center" vertical="center" wrapText="1"/>
    </xf>
    <xf numFmtId="0" fontId="13" fillId="0" borderId="16" xfId="0" applyFont="1" applyFill="1" applyBorder="1" applyAlignment="1">
      <alignment horizontal="center" vertical="center"/>
    </xf>
    <xf numFmtId="177" fontId="13" fillId="2" borderId="16" xfId="0" applyNumberFormat="1" applyFont="1" applyFill="1" applyBorder="1" applyAlignment="1">
      <alignment horizontal="center" vertical="center" wrapText="1"/>
    </xf>
    <xf numFmtId="0" fontId="13" fillId="2" borderId="16" xfId="0" applyFont="1" applyFill="1" applyBorder="1" applyAlignment="1">
      <alignment horizontal="center" vertical="center" shrinkToFit="1"/>
    </xf>
    <xf numFmtId="0" fontId="0" fillId="0" borderId="17" xfId="0" applyBorder="1" applyAlignment="1">
      <alignment vertical="center" shrinkToFit="1"/>
    </xf>
    <xf numFmtId="0" fontId="5" fillId="2" borderId="16" xfId="0" applyFont="1" applyFill="1" applyBorder="1" applyAlignment="1">
      <alignment horizontal="center" vertical="center" wrapText="1"/>
    </xf>
    <xf numFmtId="0" fontId="15" fillId="0" borderId="17" xfId="0" applyFont="1" applyBorder="1" applyAlignment="1">
      <alignment vertical="center"/>
    </xf>
    <xf numFmtId="0" fontId="13" fillId="0" borderId="48" xfId="0" applyFont="1" applyFill="1" applyBorder="1" applyAlignment="1" applyProtection="1">
      <alignment horizontal="center" vertical="center" shrinkToFit="1"/>
    </xf>
    <xf numFmtId="0" fontId="13" fillId="0" borderId="27" xfId="0" applyFont="1" applyFill="1" applyBorder="1" applyAlignment="1" applyProtection="1">
      <alignment horizontal="center" vertical="center" shrinkToFit="1"/>
    </xf>
    <xf numFmtId="0" fontId="13" fillId="0" borderId="28" xfId="0" applyFont="1" applyFill="1" applyBorder="1" applyAlignment="1" applyProtection="1">
      <alignment horizontal="center" vertical="center" shrinkToFit="1"/>
    </xf>
    <xf numFmtId="0" fontId="13" fillId="0" borderId="29" xfId="0" applyFont="1" applyFill="1" applyBorder="1" applyAlignment="1" applyProtection="1">
      <alignment horizontal="center" vertical="center" shrinkToFit="1"/>
    </xf>
    <xf numFmtId="0" fontId="5" fillId="0" borderId="49" xfId="0" applyNumberFormat="1" applyFont="1" applyFill="1" applyBorder="1" applyAlignment="1" applyProtection="1">
      <alignment horizontal="center" vertical="center"/>
      <protection locked="0"/>
    </xf>
    <xf numFmtId="0" fontId="5" fillId="0" borderId="35" xfId="0" applyNumberFormat="1" applyFont="1" applyFill="1" applyBorder="1" applyAlignment="1" applyProtection="1">
      <alignment horizontal="center" vertical="center"/>
      <protection locked="0"/>
    </xf>
    <xf numFmtId="176" fontId="5" fillId="0" borderId="11" xfId="0" applyNumberFormat="1" applyFont="1" applyFill="1" applyBorder="1" applyAlignment="1" applyProtection="1">
      <alignment horizontal="center" vertical="center"/>
      <protection locked="0"/>
    </xf>
    <xf numFmtId="176" fontId="5" fillId="0" borderId="12" xfId="0" applyNumberFormat="1" applyFont="1" applyFill="1" applyBorder="1" applyAlignment="1" applyProtection="1">
      <alignment horizontal="center" vertical="center"/>
      <protection locked="0"/>
    </xf>
    <xf numFmtId="0" fontId="5" fillId="0" borderId="11" xfId="0" applyNumberFormat="1" applyFont="1" applyFill="1" applyBorder="1" applyAlignment="1" applyProtection="1">
      <alignment horizontal="center" vertical="center"/>
      <protection locked="0"/>
    </xf>
    <xf numFmtId="0" fontId="5" fillId="0" borderId="12" xfId="0" applyNumberFormat="1" applyFont="1" applyFill="1" applyBorder="1" applyAlignment="1" applyProtection="1">
      <alignment horizontal="center" vertical="center"/>
      <protection locked="0"/>
    </xf>
    <xf numFmtId="0" fontId="5" fillId="0" borderId="39" xfId="0" applyNumberFormat="1" applyFont="1" applyFill="1" applyBorder="1" applyAlignment="1" applyProtection="1">
      <alignment horizontal="center" vertical="center" shrinkToFit="1"/>
      <protection locked="0"/>
    </xf>
    <xf numFmtId="0" fontId="5" fillId="0" borderId="46" xfId="0" applyNumberFormat="1" applyFont="1" applyFill="1" applyBorder="1" applyAlignment="1" applyProtection="1">
      <alignment horizontal="center" vertical="center" shrinkToFit="1"/>
      <protection locked="0"/>
    </xf>
    <xf numFmtId="0" fontId="13" fillId="2" borderId="25" xfId="0" applyFont="1" applyFill="1" applyBorder="1" applyAlignment="1">
      <alignment horizontal="center" vertical="center" wrapText="1"/>
    </xf>
    <xf numFmtId="0" fontId="0" fillId="0" borderId="38" xfId="0" applyBorder="1" applyAlignment="1">
      <alignment horizontal="center" vertical="center" wrapText="1"/>
    </xf>
    <xf numFmtId="0" fontId="0" fillId="0" borderId="3" xfId="0" applyBorder="1" applyAlignment="1">
      <alignment horizontal="center" vertical="center" wrapText="1"/>
    </xf>
    <xf numFmtId="0" fontId="13" fillId="0" borderId="51" xfId="0" applyFont="1" applyFill="1" applyBorder="1" applyAlignment="1" applyProtection="1">
      <alignment horizontal="center" vertical="center" shrinkToFit="1"/>
    </xf>
    <xf numFmtId="0" fontId="11" fillId="0" borderId="52" xfId="0" applyFont="1" applyFill="1" applyBorder="1" applyAlignment="1" applyProtection="1">
      <alignment horizontal="center" vertical="center" shrinkToFit="1"/>
    </xf>
    <xf numFmtId="0" fontId="13" fillId="2" borderId="11" xfId="0" applyFont="1" applyFill="1" applyBorder="1" applyAlignment="1" applyProtection="1">
      <alignment horizontal="right" vertical="center"/>
    </xf>
    <xf numFmtId="0" fontId="11" fillId="0" borderId="12" xfId="0" applyFont="1" applyBorder="1" applyAlignment="1" applyProtection="1">
      <alignment vertical="center"/>
    </xf>
    <xf numFmtId="0" fontId="11" fillId="0" borderId="35" xfId="0" applyFont="1" applyBorder="1" applyAlignment="1" applyProtection="1">
      <alignment vertical="center"/>
    </xf>
    <xf numFmtId="0" fontId="11" fillId="0" borderId="27" xfId="0" applyFont="1" applyBorder="1" applyAlignment="1" applyProtection="1">
      <alignment vertical="center"/>
    </xf>
    <xf numFmtId="0" fontId="7" fillId="0" borderId="11" xfId="0" applyFont="1" applyFill="1" applyBorder="1" applyAlignment="1" applyProtection="1">
      <alignment horizontal="center" vertical="center" wrapText="1"/>
      <protection locked="0"/>
    </xf>
    <xf numFmtId="0" fontId="10" fillId="0" borderId="13" xfId="0" applyFont="1" applyFill="1" applyBorder="1" applyAlignment="1" applyProtection="1">
      <alignment horizontal="center" vertical="center" wrapText="1"/>
      <protection locked="0"/>
    </xf>
    <xf numFmtId="177" fontId="7" fillId="2" borderId="0" xfId="0" applyNumberFormat="1" applyFont="1" applyFill="1" applyAlignment="1" applyProtection="1">
      <alignment vertical="center"/>
    </xf>
    <xf numFmtId="0" fontId="5" fillId="0" borderId="5" xfId="0" applyFont="1" applyFill="1" applyBorder="1" applyAlignment="1" applyProtection="1">
      <alignment horizontal="center" vertical="center"/>
    </xf>
    <xf numFmtId="0" fontId="5" fillId="0" borderId="6" xfId="0" applyFont="1" applyFill="1" applyBorder="1" applyAlignment="1" applyProtection="1">
      <alignment horizontal="center" vertical="center"/>
    </xf>
    <xf numFmtId="176" fontId="5" fillId="0" borderId="5" xfId="0" applyNumberFormat="1" applyFont="1" applyFill="1" applyBorder="1" applyAlignment="1" applyProtection="1">
      <alignment horizontal="center" vertical="center"/>
    </xf>
    <xf numFmtId="176" fontId="5" fillId="0" borderId="6" xfId="0" applyNumberFormat="1" applyFont="1" applyFill="1" applyBorder="1" applyAlignment="1" applyProtection="1">
      <alignment horizontal="center" vertical="center"/>
    </xf>
    <xf numFmtId="0" fontId="5" fillId="0" borderId="43" xfId="0" applyFont="1" applyFill="1" applyBorder="1" applyAlignment="1" applyProtection="1">
      <alignment horizontal="center" vertical="center" shrinkToFit="1"/>
    </xf>
    <xf numFmtId="0" fontId="5" fillId="0" borderId="44" xfId="0" applyFont="1" applyFill="1" applyBorder="1" applyAlignment="1" applyProtection="1">
      <alignment horizontal="center" vertical="center" shrinkToFit="1"/>
    </xf>
    <xf numFmtId="0" fontId="5" fillId="0" borderId="41" xfId="0" applyFont="1" applyFill="1" applyBorder="1" applyAlignment="1" applyProtection="1">
      <alignment horizontal="center" vertical="center" shrinkToFit="1"/>
    </xf>
    <xf numFmtId="0" fontId="7" fillId="0" borderId="20" xfId="0" applyFont="1" applyFill="1" applyBorder="1" applyAlignment="1" applyProtection="1">
      <alignment horizontal="center" vertical="center" wrapText="1"/>
      <protection locked="0"/>
    </xf>
    <xf numFmtId="0" fontId="10" fillId="0" borderId="19" xfId="0" applyFont="1" applyFill="1" applyBorder="1" applyAlignment="1" applyProtection="1">
      <alignment horizontal="center" vertical="center" wrapText="1"/>
      <protection locked="0"/>
    </xf>
    <xf numFmtId="0" fontId="13" fillId="2" borderId="11" xfId="0" applyFont="1" applyFill="1" applyBorder="1" applyAlignment="1">
      <alignment horizontal="center" vertical="center"/>
    </xf>
    <xf numFmtId="0" fontId="11" fillId="0" borderId="13" xfId="0" applyFont="1" applyBorder="1" applyAlignment="1">
      <alignment horizontal="center" vertical="center"/>
    </xf>
    <xf numFmtId="177" fontId="5" fillId="2" borderId="8" xfId="0" applyNumberFormat="1" applyFont="1" applyFill="1" applyBorder="1" applyAlignment="1">
      <alignment horizontal="center" vertical="center" wrapText="1"/>
    </xf>
    <xf numFmtId="177" fontId="5" fillId="2" borderId="10" xfId="0" applyNumberFormat="1" applyFont="1" applyFill="1" applyBorder="1" applyAlignment="1">
      <alignment horizontal="center" vertical="center" wrapText="1"/>
    </xf>
    <xf numFmtId="0" fontId="5" fillId="0" borderId="34" xfId="0" applyFont="1" applyFill="1" applyBorder="1" applyAlignment="1" applyProtection="1">
      <alignment horizontal="center" vertical="center" shrinkToFit="1"/>
      <protection locked="0"/>
    </xf>
    <xf numFmtId="0" fontId="5" fillId="0" borderId="7" xfId="0" applyFont="1" applyFill="1" applyBorder="1" applyAlignment="1" applyProtection="1">
      <alignment horizontal="center" vertical="center" shrinkToFit="1"/>
      <protection locked="0"/>
    </xf>
    <xf numFmtId="0" fontId="5" fillId="0" borderId="5" xfId="0" applyFont="1" applyFill="1" applyBorder="1" applyAlignment="1" applyProtection="1">
      <alignment horizontal="center" vertical="center" shrinkToFit="1"/>
      <protection locked="0"/>
    </xf>
    <xf numFmtId="0" fontId="5" fillId="0" borderId="6" xfId="0" applyFont="1" applyFill="1" applyBorder="1" applyAlignment="1" applyProtection="1">
      <alignment horizontal="center" vertical="center" shrinkToFit="1"/>
      <protection locked="0"/>
    </xf>
  </cellXfs>
  <cellStyles count="2">
    <cellStyle name="標準" xfId="0" builtinId="0"/>
    <cellStyle name="標準 2" xfId="1"/>
  </cellStyles>
  <dxfs count="371">
    <dxf>
      <fill>
        <patternFill>
          <bgColor theme="6"/>
        </patternFill>
      </fill>
    </dxf>
    <dxf>
      <fill>
        <patternFill>
          <bgColor theme="6"/>
        </patternFill>
      </fill>
    </dxf>
    <dxf>
      <fill>
        <patternFill>
          <bgColor theme="6"/>
        </patternFill>
      </fill>
    </dxf>
    <dxf>
      <fill>
        <patternFill>
          <bgColor theme="6"/>
        </patternFill>
      </fill>
    </dxf>
    <dxf>
      <fill>
        <patternFill>
          <bgColor theme="2" tint="-9.9948118533890809E-2"/>
        </patternFill>
      </fill>
    </dxf>
    <dxf>
      <fill>
        <patternFill>
          <bgColor theme="1"/>
        </patternFill>
      </fill>
    </dxf>
    <dxf>
      <fill>
        <patternFill>
          <bgColor theme="2" tint="-9.9948118533890809E-2"/>
        </patternFill>
      </fill>
    </dxf>
    <dxf>
      <fill>
        <patternFill>
          <bgColor theme="6"/>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6"/>
        </patternFill>
      </fill>
    </dxf>
    <dxf>
      <fill>
        <patternFill patternType="none">
          <bgColor auto="1"/>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2" tint="-9.9948118533890809E-2"/>
        </patternFill>
      </fill>
    </dxf>
    <dxf>
      <fill>
        <patternFill>
          <bgColor theme="1"/>
        </patternFill>
      </fill>
    </dxf>
    <dxf>
      <fill>
        <patternFill>
          <bgColor theme="2" tint="-9.9948118533890809E-2"/>
        </patternFill>
      </fill>
    </dxf>
    <dxf>
      <fill>
        <patternFill>
          <bgColor theme="6"/>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6"/>
        </patternFill>
      </fill>
    </dxf>
    <dxf>
      <fill>
        <patternFill patternType="none">
          <bgColor auto="1"/>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2" tint="-9.9948118533890809E-2"/>
        </patternFill>
      </fill>
    </dxf>
    <dxf>
      <fill>
        <patternFill>
          <bgColor theme="1"/>
        </patternFill>
      </fill>
    </dxf>
    <dxf>
      <fill>
        <patternFill>
          <bgColor theme="2" tint="-9.9948118533890809E-2"/>
        </patternFill>
      </fill>
    </dxf>
    <dxf>
      <fill>
        <patternFill>
          <bgColor theme="6"/>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6"/>
        </patternFill>
      </fill>
    </dxf>
    <dxf>
      <fill>
        <patternFill patternType="none">
          <bgColor auto="1"/>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2" tint="-9.9948118533890809E-2"/>
        </patternFill>
      </fill>
    </dxf>
    <dxf>
      <fill>
        <patternFill>
          <bgColor theme="1"/>
        </patternFill>
      </fill>
    </dxf>
    <dxf>
      <fill>
        <patternFill>
          <bgColor theme="2" tint="-9.9948118533890809E-2"/>
        </patternFill>
      </fill>
    </dxf>
    <dxf>
      <fill>
        <patternFill>
          <bgColor theme="6"/>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6"/>
        </patternFill>
      </fill>
    </dxf>
    <dxf>
      <fill>
        <patternFill patternType="none">
          <bgColor auto="1"/>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2" tint="-9.9948118533890809E-2"/>
        </patternFill>
      </fill>
    </dxf>
    <dxf>
      <fill>
        <patternFill>
          <bgColor theme="1"/>
        </patternFill>
      </fill>
    </dxf>
    <dxf>
      <fill>
        <patternFill>
          <bgColor theme="2" tint="-9.9948118533890809E-2"/>
        </patternFill>
      </fill>
    </dxf>
    <dxf>
      <fill>
        <patternFill>
          <bgColor theme="6"/>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6"/>
        </patternFill>
      </fill>
    </dxf>
    <dxf>
      <fill>
        <patternFill patternType="none">
          <bgColor auto="1"/>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2" tint="-9.9948118533890809E-2"/>
        </patternFill>
      </fill>
    </dxf>
    <dxf>
      <fill>
        <patternFill>
          <bgColor theme="1"/>
        </patternFill>
      </fill>
    </dxf>
    <dxf>
      <fill>
        <patternFill>
          <bgColor theme="2" tint="-9.9948118533890809E-2"/>
        </patternFill>
      </fill>
    </dxf>
    <dxf>
      <fill>
        <patternFill>
          <bgColor theme="6"/>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6"/>
        </patternFill>
      </fill>
    </dxf>
    <dxf>
      <fill>
        <patternFill patternType="none">
          <bgColor auto="1"/>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2" tint="-9.9948118533890809E-2"/>
        </patternFill>
      </fill>
    </dxf>
    <dxf>
      <fill>
        <patternFill>
          <bgColor theme="1"/>
        </patternFill>
      </fill>
    </dxf>
    <dxf>
      <fill>
        <patternFill>
          <bgColor theme="2" tint="-9.9948118533890809E-2"/>
        </patternFill>
      </fill>
    </dxf>
    <dxf>
      <fill>
        <patternFill>
          <bgColor theme="6"/>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6"/>
        </patternFill>
      </fill>
    </dxf>
    <dxf>
      <fill>
        <patternFill patternType="none">
          <bgColor auto="1"/>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2" tint="-9.9948118533890809E-2"/>
        </patternFill>
      </fill>
    </dxf>
    <dxf>
      <fill>
        <patternFill>
          <bgColor theme="1"/>
        </patternFill>
      </fill>
    </dxf>
    <dxf>
      <fill>
        <patternFill>
          <bgColor theme="2" tint="-9.9948118533890809E-2"/>
        </patternFill>
      </fill>
    </dxf>
    <dxf>
      <fill>
        <patternFill>
          <bgColor theme="6"/>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6"/>
        </patternFill>
      </fill>
    </dxf>
    <dxf>
      <fill>
        <patternFill patternType="none">
          <bgColor auto="1"/>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2" tint="-9.9948118533890809E-2"/>
        </patternFill>
      </fill>
    </dxf>
    <dxf>
      <fill>
        <patternFill>
          <bgColor theme="1"/>
        </patternFill>
      </fill>
    </dxf>
    <dxf>
      <fill>
        <patternFill>
          <bgColor theme="2" tint="-9.9948118533890809E-2"/>
        </patternFill>
      </fill>
    </dxf>
    <dxf>
      <fill>
        <patternFill>
          <bgColor theme="6"/>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6"/>
        </patternFill>
      </fill>
    </dxf>
    <dxf>
      <fill>
        <patternFill patternType="none">
          <bgColor auto="1"/>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2" tint="-9.9948118533890809E-2"/>
        </patternFill>
      </fill>
    </dxf>
    <dxf>
      <fill>
        <patternFill>
          <bgColor theme="1"/>
        </patternFill>
      </fill>
    </dxf>
    <dxf>
      <fill>
        <patternFill>
          <bgColor theme="2" tint="-9.9948118533890809E-2"/>
        </patternFill>
      </fill>
    </dxf>
    <dxf>
      <fill>
        <patternFill>
          <bgColor theme="6"/>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6"/>
        </patternFill>
      </fill>
    </dxf>
    <dxf>
      <fill>
        <patternFill patternType="none">
          <bgColor auto="1"/>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2" tint="-9.9948118533890809E-2"/>
        </patternFill>
      </fill>
    </dxf>
    <dxf>
      <fill>
        <patternFill>
          <bgColor theme="1"/>
        </patternFill>
      </fill>
    </dxf>
    <dxf>
      <fill>
        <patternFill>
          <bgColor theme="2" tint="-9.9948118533890809E-2"/>
        </patternFill>
      </fill>
    </dxf>
    <dxf>
      <fill>
        <patternFill>
          <bgColor theme="6"/>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6"/>
        </patternFill>
      </fill>
    </dxf>
    <dxf>
      <fill>
        <patternFill patternType="none">
          <bgColor auto="1"/>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2" tint="-9.9948118533890809E-2"/>
        </patternFill>
      </fill>
    </dxf>
    <dxf>
      <fill>
        <patternFill>
          <bgColor theme="1"/>
        </patternFill>
      </fill>
    </dxf>
    <dxf>
      <fill>
        <patternFill>
          <bgColor theme="2" tint="-9.9948118533890809E-2"/>
        </patternFill>
      </fill>
    </dxf>
    <dxf>
      <fill>
        <patternFill>
          <bgColor theme="6"/>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6"/>
        </patternFill>
      </fill>
    </dxf>
    <dxf>
      <fill>
        <patternFill patternType="none">
          <bgColor auto="1"/>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2" tint="-9.9948118533890809E-2"/>
        </patternFill>
      </fill>
    </dxf>
    <dxf>
      <fill>
        <patternFill>
          <bgColor theme="1"/>
        </patternFill>
      </fill>
    </dxf>
    <dxf>
      <fill>
        <patternFill>
          <bgColor theme="2" tint="-9.9948118533890809E-2"/>
        </patternFill>
      </fill>
    </dxf>
    <dxf>
      <fill>
        <patternFill>
          <bgColor theme="6"/>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6"/>
        </patternFill>
      </fill>
    </dxf>
    <dxf>
      <fill>
        <patternFill patternType="none">
          <bgColor auto="1"/>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2" tint="-9.9948118533890809E-2"/>
        </patternFill>
      </fill>
    </dxf>
    <dxf>
      <fill>
        <patternFill>
          <bgColor theme="1"/>
        </patternFill>
      </fill>
    </dxf>
    <dxf>
      <fill>
        <patternFill>
          <bgColor theme="2" tint="-9.9948118533890809E-2"/>
        </patternFill>
      </fill>
    </dxf>
    <dxf>
      <fill>
        <patternFill>
          <bgColor theme="6"/>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6"/>
        </patternFill>
      </fill>
    </dxf>
    <dxf>
      <fill>
        <patternFill patternType="none">
          <bgColor auto="1"/>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2" tint="-9.9948118533890809E-2"/>
        </patternFill>
      </fill>
    </dxf>
    <dxf>
      <fill>
        <patternFill>
          <bgColor theme="1"/>
        </patternFill>
      </fill>
    </dxf>
    <dxf>
      <fill>
        <patternFill>
          <bgColor theme="2" tint="-9.9948118533890809E-2"/>
        </patternFill>
      </fill>
    </dxf>
    <dxf>
      <fill>
        <patternFill>
          <bgColor theme="6"/>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6"/>
        </patternFill>
      </fill>
    </dxf>
    <dxf>
      <fill>
        <patternFill patternType="none">
          <bgColor auto="1"/>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2" tint="-9.9948118533890809E-2"/>
        </patternFill>
      </fill>
    </dxf>
    <dxf>
      <fill>
        <patternFill>
          <bgColor theme="1"/>
        </patternFill>
      </fill>
    </dxf>
    <dxf>
      <fill>
        <patternFill>
          <bgColor theme="2" tint="-9.9948118533890809E-2"/>
        </patternFill>
      </fill>
    </dxf>
    <dxf>
      <fill>
        <patternFill>
          <bgColor theme="6"/>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6"/>
        </patternFill>
      </fill>
    </dxf>
    <dxf>
      <fill>
        <patternFill patternType="none">
          <bgColor auto="1"/>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2" tint="-9.9948118533890809E-2"/>
        </patternFill>
      </fill>
    </dxf>
    <dxf>
      <fill>
        <patternFill>
          <bgColor theme="1"/>
        </patternFill>
      </fill>
    </dxf>
    <dxf>
      <fill>
        <patternFill>
          <bgColor theme="2" tint="-9.9948118533890809E-2"/>
        </patternFill>
      </fill>
    </dxf>
    <dxf>
      <fill>
        <patternFill>
          <bgColor theme="6"/>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6"/>
        </patternFill>
      </fill>
    </dxf>
    <dxf>
      <fill>
        <patternFill patternType="none">
          <bgColor auto="1"/>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2" tint="-9.9948118533890809E-2"/>
        </patternFill>
      </fill>
    </dxf>
    <dxf>
      <fill>
        <patternFill>
          <bgColor theme="1"/>
        </patternFill>
      </fill>
    </dxf>
    <dxf>
      <fill>
        <patternFill>
          <bgColor theme="2" tint="-9.9948118533890809E-2"/>
        </patternFill>
      </fill>
    </dxf>
    <dxf>
      <fill>
        <patternFill>
          <bgColor theme="6"/>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6"/>
        </patternFill>
      </fill>
    </dxf>
    <dxf>
      <fill>
        <patternFill patternType="none">
          <bgColor auto="1"/>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2" tint="-9.9948118533890809E-2"/>
        </patternFill>
      </fill>
    </dxf>
    <dxf>
      <fill>
        <patternFill>
          <bgColor theme="1"/>
        </patternFill>
      </fill>
    </dxf>
    <dxf>
      <fill>
        <patternFill>
          <bgColor theme="2" tint="-9.9948118533890809E-2"/>
        </patternFill>
      </fill>
    </dxf>
    <dxf>
      <fill>
        <patternFill>
          <bgColor theme="6"/>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6"/>
        </patternFill>
      </fill>
    </dxf>
    <dxf>
      <fill>
        <patternFill patternType="none">
          <bgColor auto="1"/>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2" tint="-9.9948118533890809E-2"/>
        </patternFill>
      </fill>
    </dxf>
    <dxf>
      <fill>
        <patternFill>
          <bgColor theme="1"/>
        </patternFill>
      </fill>
    </dxf>
    <dxf>
      <fill>
        <patternFill>
          <bgColor theme="6"/>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6"/>
        </patternFill>
      </fill>
    </dxf>
    <dxf>
      <fill>
        <patternFill>
          <bgColor theme="6"/>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val="0"/>
      </font>
      <fill>
        <patternFill>
          <bgColor rgb="FFFFFF00"/>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2D050"/>
    <pageSetUpPr fitToPage="1"/>
  </sheetPr>
  <dimension ref="B1:I31"/>
  <sheetViews>
    <sheetView topLeftCell="A4" zoomScale="70" zoomScaleNormal="70" zoomScaleSheetLayoutView="70" workbookViewId="0">
      <selection activeCell="C17" sqref="C17"/>
    </sheetView>
  </sheetViews>
  <sheetFormatPr defaultRowHeight="13.5"/>
  <cols>
    <col min="1" max="1" width="9" style="2"/>
    <col min="2" max="2" width="63.875" style="2" customWidth="1"/>
    <col min="3" max="3" width="41" style="2" customWidth="1"/>
    <col min="4" max="4" width="43" style="2" customWidth="1"/>
    <col min="5" max="5" width="31.625" style="2" customWidth="1"/>
    <col min="6" max="6" width="30.5" style="2" customWidth="1"/>
    <col min="7" max="7" width="32.5" style="2" customWidth="1"/>
    <col min="8" max="8" width="40.5" style="2" customWidth="1"/>
    <col min="9" max="10" width="9" style="2" customWidth="1"/>
    <col min="11" max="16384" width="9" style="2"/>
  </cols>
  <sheetData>
    <row r="1" spans="2:9" ht="29.25" customHeight="1"/>
    <row r="2" spans="2:9" ht="27" customHeight="1">
      <c r="B2" s="55" t="s">
        <v>86</v>
      </c>
      <c r="C2" s="55" t="s">
        <v>6</v>
      </c>
      <c r="D2" s="55" t="s">
        <v>87</v>
      </c>
      <c r="E2" s="55" t="str">
        <f>C3</f>
        <v>副主任保育士</v>
      </c>
      <c r="F2" s="55" t="str">
        <f>C4</f>
        <v>専門リーダー</v>
      </c>
      <c r="G2" s="55" t="str">
        <f>C5</f>
        <v>職務分野別リーダー</v>
      </c>
      <c r="H2" s="55" t="str">
        <f>C6</f>
        <v>なし_職員処遇改善費の対象者</v>
      </c>
    </row>
    <row r="3" spans="2:9" ht="27" customHeight="1">
      <c r="B3" s="98" t="s">
        <v>28</v>
      </c>
      <c r="C3" s="54" t="s">
        <v>23</v>
      </c>
      <c r="D3" s="54" t="s">
        <v>81</v>
      </c>
      <c r="E3" s="54" t="s">
        <v>56</v>
      </c>
      <c r="F3" s="54" t="s">
        <v>56</v>
      </c>
      <c r="G3" s="54" t="s">
        <v>56</v>
      </c>
      <c r="H3" s="54" t="s">
        <v>56</v>
      </c>
      <c r="I3" s="36"/>
    </row>
    <row r="4" spans="2:9" ht="27" customHeight="1">
      <c r="B4" s="98" t="s">
        <v>33</v>
      </c>
      <c r="C4" s="54" t="s">
        <v>24</v>
      </c>
      <c r="D4" s="54" t="s">
        <v>82</v>
      </c>
      <c r="E4" s="54" t="s">
        <v>32</v>
      </c>
      <c r="F4" s="54" t="s">
        <v>32</v>
      </c>
      <c r="G4" s="54" t="s">
        <v>32</v>
      </c>
      <c r="H4" s="54" t="s">
        <v>32</v>
      </c>
      <c r="I4" s="36"/>
    </row>
    <row r="5" spans="2:9" ht="27" customHeight="1">
      <c r="B5" s="98" t="s">
        <v>36</v>
      </c>
      <c r="C5" s="54" t="s">
        <v>25</v>
      </c>
      <c r="D5" s="2" t="s">
        <v>112</v>
      </c>
      <c r="E5" s="54" t="s">
        <v>35</v>
      </c>
      <c r="F5" s="54" t="s">
        <v>35</v>
      </c>
      <c r="G5" s="54" t="s">
        <v>35</v>
      </c>
      <c r="H5" s="54" t="s">
        <v>35</v>
      </c>
      <c r="I5" s="36"/>
    </row>
    <row r="6" spans="2:9" ht="27" customHeight="1">
      <c r="B6" s="98" t="s">
        <v>39</v>
      </c>
      <c r="C6" s="54" t="s">
        <v>80</v>
      </c>
      <c r="D6" s="54" t="s">
        <v>83</v>
      </c>
      <c r="E6" s="54" t="s">
        <v>34</v>
      </c>
      <c r="F6" s="54" t="s">
        <v>34</v>
      </c>
      <c r="G6" s="54" t="s">
        <v>34</v>
      </c>
      <c r="H6" s="54" t="s">
        <v>34</v>
      </c>
      <c r="I6" s="36"/>
    </row>
    <row r="7" spans="2:9" ht="27" customHeight="1">
      <c r="B7" s="36"/>
      <c r="D7" s="105" t="s">
        <v>92</v>
      </c>
      <c r="E7" s="54" t="s">
        <v>41</v>
      </c>
      <c r="F7" s="54" t="s">
        <v>41</v>
      </c>
      <c r="G7" s="54" t="s">
        <v>41</v>
      </c>
      <c r="H7" s="54" t="s">
        <v>41</v>
      </c>
      <c r="I7" s="36"/>
    </row>
    <row r="8" spans="2:9" ht="27" customHeight="1">
      <c r="E8" s="54" t="s">
        <v>43</v>
      </c>
      <c r="F8" s="54" t="s">
        <v>43</v>
      </c>
      <c r="G8" s="54" t="s">
        <v>43</v>
      </c>
      <c r="H8" s="54" t="s">
        <v>43</v>
      </c>
      <c r="I8" s="36"/>
    </row>
    <row r="9" spans="2:9" ht="27" customHeight="1">
      <c r="E9" s="54" t="s">
        <v>30</v>
      </c>
      <c r="F9" s="54" t="s">
        <v>44</v>
      </c>
      <c r="G9" s="56" t="s">
        <v>58</v>
      </c>
      <c r="H9" s="54" t="s">
        <v>30</v>
      </c>
      <c r="I9" s="36"/>
    </row>
    <row r="10" spans="2:9" ht="26.25" customHeight="1">
      <c r="E10" s="54" t="s">
        <v>45</v>
      </c>
      <c r="F10" s="54" t="s">
        <v>45</v>
      </c>
      <c r="G10" s="54" t="s">
        <v>59</v>
      </c>
      <c r="H10" s="54" t="s">
        <v>45</v>
      </c>
      <c r="I10" s="36"/>
    </row>
    <row r="11" spans="2:9" ht="26.25" customHeight="1">
      <c r="E11" s="41"/>
      <c r="F11" s="41"/>
      <c r="H11" s="36"/>
      <c r="I11" s="36"/>
    </row>
    <row r="12" spans="2:9" ht="26.25" customHeight="1">
      <c r="B12" s="99" t="s">
        <v>121</v>
      </c>
      <c r="C12" s="99" t="s">
        <v>120</v>
      </c>
      <c r="D12" s="55" t="s">
        <v>85</v>
      </c>
      <c r="H12" s="36"/>
      <c r="I12" s="36"/>
    </row>
    <row r="13" spans="2:9" ht="26.25" customHeight="1">
      <c r="B13" s="142" t="s">
        <v>114</v>
      </c>
      <c r="C13" s="141" t="s">
        <v>74</v>
      </c>
      <c r="D13" s="98" t="s">
        <v>81</v>
      </c>
      <c r="H13" s="36"/>
      <c r="I13" s="36"/>
    </row>
    <row r="14" spans="2:9" ht="26.25" customHeight="1">
      <c r="B14" s="142" t="s">
        <v>115</v>
      </c>
      <c r="C14" s="141" t="s">
        <v>75</v>
      </c>
      <c r="D14" s="98" t="s">
        <v>79</v>
      </c>
      <c r="H14" s="36"/>
      <c r="I14" s="36"/>
    </row>
    <row r="15" spans="2:9" ht="26.25" customHeight="1">
      <c r="B15" s="142" t="s">
        <v>116</v>
      </c>
      <c r="D15" s="98" t="s">
        <v>83</v>
      </c>
      <c r="H15" s="36"/>
      <c r="I15" s="36"/>
    </row>
    <row r="16" spans="2:9" ht="26.25" customHeight="1">
      <c r="B16" s="142" t="s">
        <v>117</v>
      </c>
      <c r="D16" s="98" t="s">
        <v>84</v>
      </c>
      <c r="H16" s="36"/>
      <c r="I16" s="36"/>
    </row>
    <row r="17" spans="2:9" ht="26.25" customHeight="1">
      <c r="B17" s="142" t="s">
        <v>118</v>
      </c>
      <c r="H17" s="36"/>
      <c r="I17" s="36"/>
    </row>
    <row r="18" spans="2:9" ht="26.25" customHeight="1">
      <c r="B18" s="143" t="s">
        <v>119</v>
      </c>
    </row>
    <row r="19" spans="2:9" ht="26.25" customHeight="1"/>
    <row r="20" spans="2:9" ht="26.25" customHeight="1"/>
    <row r="22" spans="2:9" s="52" customFormat="1" ht="15" customHeight="1"/>
    <row r="23" spans="2:9" s="52" customFormat="1" ht="15" customHeight="1"/>
    <row r="24" spans="2:9" s="52" customFormat="1" ht="15" customHeight="1"/>
    <row r="25" spans="2:9" s="52" customFormat="1" ht="15" customHeight="1"/>
    <row r="26" spans="2:9" s="52" customFormat="1" ht="15" customHeight="1"/>
    <row r="27" spans="2:9" s="52" customFormat="1" ht="15" customHeight="1"/>
    <row r="28" spans="2:9" s="52" customFormat="1" ht="30" customHeight="1"/>
    <row r="29" spans="2:9" s="52" customFormat="1" ht="15" customHeight="1"/>
    <row r="30" spans="2:9" s="52" customFormat="1" ht="15" customHeight="1"/>
    <row r="31" spans="2:9" s="53" customFormat="1" ht="15" customHeight="1"/>
  </sheetData>
  <phoneticPr fontId="2"/>
  <printOptions horizontalCentered="1"/>
  <pageMargins left="0.25" right="0.25" top="0.75" bottom="0.75" header="0.3" footer="0.3"/>
  <pageSetup paperSize="9" scale="59" orientation="landscape" cellComments="asDisplayed"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W41"/>
  <sheetViews>
    <sheetView showZeros="0" view="pageBreakPreview" zoomScale="85" zoomScaleNormal="70" zoomScaleSheetLayoutView="85" workbookViewId="0">
      <selection activeCell="C6" sqref="C6:D6"/>
    </sheetView>
  </sheetViews>
  <sheetFormatPr defaultRowHeight="18.75"/>
  <cols>
    <col min="1" max="1" width="5" style="66" customWidth="1"/>
    <col min="2" max="2" width="13.625" style="71" customWidth="1"/>
    <col min="3" max="3" width="33.875" style="2" customWidth="1"/>
    <col min="4" max="4" width="9.375" style="2" customWidth="1"/>
    <col min="5" max="5" width="37.625" style="2" customWidth="1"/>
    <col min="6" max="6" width="42.875" style="2" customWidth="1"/>
    <col min="7" max="7" width="19.625" style="2" customWidth="1"/>
    <col min="8" max="8" width="19" style="2" customWidth="1"/>
    <col min="9" max="9" width="15.625" style="2" hidden="1" customWidth="1"/>
    <col min="10" max="10" width="27.5" style="2" customWidth="1"/>
    <col min="11" max="12" width="9" style="2" customWidth="1"/>
    <col min="13" max="14" width="9" style="2"/>
    <col min="15" max="15" width="50.625" style="2" customWidth="1"/>
    <col min="16" max="16384" width="9" style="2"/>
  </cols>
  <sheetData>
    <row r="1" spans="1:23" ht="29.25" customHeight="1">
      <c r="A1" s="74" t="s">
        <v>73</v>
      </c>
      <c r="B1" s="70"/>
      <c r="C1" s="59"/>
      <c r="D1" s="60" t="s">
        <v>62</v>
      </c>
      <c r="E1" s="122">
        <f>①集計表!F1</f>
        <v>5</v>
      </c>
      <c r="F1" s="61" t="s">
        <v>110</v>
      </c>
      <c r="G1" s="59"/>
      <c r="H1" s="59"/>
      <c r="I1" s="59"/>
      <c r="J1" s="73"/>
      <c r="K1" s="173"/>
      <c r="L1" s="173"/>
      <c r="M1" s="173"/>
      <c r="N1" s="173"/>
      <c r="O1" s="173"/>
      <c r="P1" s="173"/>
      <c r="Q1" s="173"/>
      <c r="R1" s="173"/>
      <c r="S1" s="173"/>
      <c r="T1" s="173"/>
      <c r="U1" s="173"/>
      <c r="V1" s="173"/>
      <c r="W1" s="173"/>
    </row>
    <row r="2" spans="1:23" ht="19.5" thickBot="1">
      <c r="A2" s="65"/>
      <c r="B2" s="58"/>
      <c r="C2" s="1"/>
      <c r="D2" s="1"/>
      <c r="E2" s="1"/>
      <c r="F2" s="4"/>
      <c r="G2" s="1"/>
      <c r="H2" s="5"/>
      <c r="I2" s="5"/>
      <c r="J2" s="5"/>
      <c r="K2" s="173"/>
      <c r="L2" s="173"/>
      <c r="M2" s="173"/>
      <c r="N2" s="173"/>
      <c r="O2" s="173"/>
      <c r="P2" s="173"/>
      <c r="Q2" s="173"/>
      <c r="R2" s="173"/>
      <c r="S2" s="173"/>
      <c r="T2" s="173"/>
      <c r="U2" s="173"/>
      <c r="V2" s="173"/>
      <c r="W2" s="173"/>
    </row>
    <row r="3" spans="1:23" s="6" customFormat="1" ht="24.95" customHeight="1">
      <c r="A3" s="66"/>
      <c r="B3" s="58"/>
      <c r="C3" s="3"/>
      <c r="D3" s="3"/>
      <c r="E3" s="3"/>
      <c r="F3" s="7"/>
      <c r="G3" s="8" t="s">
        <v>1</v>
      </c>
      <c r="H3" s="121">
        <f>①集計表!O3</f>
        <v>0</v>
      </c>
      <c r="I3" s="120" t="s">
        <v>3</v>
      </c>
      <c r="J3" s="120" t="s">
        <v>3</v>
      </c>
      <c r="K3" s="174"/>
      <c r="L3" s="174"/>
      <c r="M3" s="174"/>
      <c r="N3" s="174"/>
      <c r="O3" s="174"/>
      <c r="P3" s="174"/>
      <c r="Q3" s="174"/>
      <c r="R3" s="174"/>
      <c r="S3" s="174"/>
      <c r="T3" s="174"/>
      <c r="U3" s="174"/>
      <c r="V3" s="174"/>
      <c r="W3" s="174"/>
    </row>
    <row r="4" spans="1:23" s="6" customFormat="1" ht="24.95" customHeight="1">
      <c r="A4" s="65"/>
      <c r="B4" s="58"/>
      <c r="C4" s="3"/>
      <c r="D4" s="3"/>
      <c r="E4" s="3"/>
      <c r="F4" s="7"/>
      <c r="G4" s="12" t="s">
        <v>4</v>
      </c>
      <c r="H4" s="247">
        <f>①集計表!O4</f>
        <v>0</v>
      </c>
      <c r="I4" s="247"/>
      <c r="J4" s="248"/>
      <c r="K4" s="174"/>
      <c r="L4" s="174"/>
      <c r="M4" s="174"/>
      <c r="N4" s="174"/>
      <c r="O4" s="174"/>
      <c r="P4" s="174"/>
      <c r="Q4" s="174"/>
      <c r="R4" s="174"/>
      <c r="S4" s="174"/>
      <c r="T4" s="174"/>
      <c r="U4" s="174"/>
      <c r="V4" s="174"/>
      <c r="W4" s="174"/>
    </row>
    <row r="5" spans="1:23" s="6" customFormat="1" ht="24.95" customHeight="1" thickBot="1">
      <c r="A5" s="65"/>
      <c r="B5" s="77"/>
      <c r="C5" s="3"/>
      <c r="D5" s="14"/>
      <c r="E5" s="14"/>
      <c r="F5" s="7"/>
      <c r="G5" s="15" t="s">
        <v>7</v>
      </c>
      <c r="H5" s="249">
        <f>①集計表!O5</f>
        <v>0</v>
      </c>
      <c r="I5" s="249"/>
      <c r="J5" s="250"/>
      <c r="K5" s="174"/>
      <c r="L5" s="174"/>
      <c r="M5" s="174"/>
      <c r="N5" s="174"/>
      <c r="O5" s="174"/>
      <c r="P5" s="174"/>
      <c r="Q5" s="174"/>
      <c r="R5" s="174"/>
      <c r="S5" s="174"/>
      <c r="T5" s="174"/>
      <c r="U5" s="174"/>
      <c r="V5" s="174"/>
      <c r="W5" s="174"/>
    </row>
    <row r="6" spans="1:23" s="6" customFormat="1" ht="24.95" customHeight="1">
      <c r="A6" s="65"/>
      <c r="B6" s="72" t="s">
        <v>6</v>
      </c>
      <c r="C6" s="260"/>
      <c r="D6" s="261"/>
      <c r="E6" s="14"/>
      <c r="F6" s="7"/>
      <c r="G6" s="76" t="s">
        <v>64</v>
      </c>
      <c r="H6" s="249">
        <f>①集計表!O6</f>
        <v>0</v>
      </c>
      <c r="I6" s="249"/>
      <c r="J6" s="250"/>
      <c r="K6" s="174"/>
      <c r="L6" s="174" t="str">
        <f>IF(C6="なし_職員処遇改善費の対象者","研修名_職員処遇改善費","研修名_処遇Ⅱ")</f>
        <v>研修名_処遇Ⅱ</v>
      </c>
      <c r="M6" s="174"/>
      <c r="N6" s="174"/>
      <c r="O6" s="174"/>
      <c r="P6" s="174"/>
      <c r="Q6" s="174"/>
      <c r="R6" s="174"/>
      <c r="S6" s="174"/>
      <c r="T6" s="174"/>
      <c r="U6" s="174"/>
      <c r="V6" s="174"/>
      <c r="W6" s="174"/>
    </row>
    <row r="7" spans="1:23" s="6" customFormat="1" ht="24.95" customHeight="1" thickBot="1">
      <c r="A7" s="65"/>
      <c r="B7" s="140" t="s">
        <v>9</v>
      </c>
      <c r="C7" s="262"/>
      <c r="D7" s="263"/>
      <c r="E7" s="14"/>
      <c r="F7" s="7"/>
      <c r="G7" s="17" t="s">
        <v>65</v>
      </c>
      <c r="H7" s="251">
        <f>①集計表!O7</f>
        <v>0</v>
      </c>
      <c r="I7" s="252"/>
      <c r="J7" s="253"/>
      <c r="K7" s="174"/>
      <c r="L7" s="174"/>
      <c r="M7" s="174"/>
      <c r="N7" s="174"/>
      <c r="O7" s="174"/>
      <c r="P7" s="174"/>
      <c r="Q7" s="174"/>
      <c r="R7" s="174"/>
      <c r="S7" s="174"/>
      <c r="T7" s="174"/>
      <c r="U7" s="174"/>
      <c r="V7" s="174"/>
      <c r="W7" s="174"/>
    </row>
    <row r="8" spans="1:23" s="6" customFormat="1" ht="24.95" customHeight="1" thickBot="1">
      <c r="A8" s="65"/>
      <c r="B8" s="258" t="s">
        <v>111</v>
      </c>
      <c r="C8" s="259"/>
      <c r="D8" s="176" t="s">
        <v>113</v>
      </c>
      <c r="E8" s="14"/>
      <c r="F8" s="7"/>
      <c r="G8" s="131"/>
      <c r="H8" s="21"/>
      <c r="I8" s="139"/>
      <c r="J8" s="139"/>
      <c r="K8" s="174"/>
      <c r="L8" s="174"/>
      <c r="M8" s="174"/>
      <c r="N8" s="174"/>
      <c r="O8" s="174"/>
      <c r="P8" s="174"/>
      <c r="Q8" s="174"/>
      <c r="R8" s="174"/>
      <c r="S8" s="174"/>
      <c r="T8" s="174"/>
      <c r="U8" s="174"/>
      <c r="V8" s="174"/>
      <c r="W8" s="174"/>
    </row>
    <row r="9" spans="1:23" ht="24.95" customHeight="1">
      <c r="A9" s="65"/>
      <c r="B9" s="58"/>
      <c r="C9" s="19"/>
      <c r="D9" s="20"/>
      <c r="E9" s="20"/>
      <c r="F9" s="19"/>
      <c r="G9" s="19"/>
      <c r="H9" s="21"/>
      <c r="I9" s="22"/>
      <c r="J9" s="23"/>
      <c r="K9" s="173"/>
      <c r="L9" s="173"/>
      <c r="M9" s="173"/>
      <c r="N9" s="173"/>
      <c r="O9" s="173"/>
      <c r="P9" s="173"/>
      <c r="Q9" s="173"/>
      <c r="R9" s="173"/>
      <c r="S9" s="173"/>
      <c r="T9" s="173"/>
      <c r="U9" s="173"/>
      <c r="V9" s="173"/>
      <c r="W9" s="173"/>
    </row>
    <row r="10" spans="1:23" ht="69" customHeight="1" thickBot="1">
      <c r="A10" s="64" t="s">
        <v>15</v>
      </c>
      <c r="B10" s="134" t="s">
        <v>127</v>
      </c>
      <c r="C10" s="62" t="s">
        <v>106</v>
      </c>
      <c r="D10" s="256" t="s">
        <v>78</v>
      </c>
      <c r="E10" s="257"/>
      <c r="F10" s="62" t="s">
        <v>19</v>
      </c>
      <c r="G10" s="63" t="s">
        <v>20</v>
      </c>
      <c r="H10" s="75" t="s">
        <v>77</v>
      </c>
      <c r="I10" s="78" t="s">
        <v>76</v>
      </c>
      <c r="J10" s="62" t="s">
        <v>63</v>
      </c>
      <c r="K10" s="173"/>
      <c r="L10" s="173"/>
      <c r="M10" s="173"/>
      <c r="N10" s="173"/>
      <c r="O10" s="173"/>
      <c r="P10" s="173"/>
      <c r="Q10" s="173"/>
      <c r="R10" s="173"/>
      <c r="S10" s="173"/>
      <c r="T10" s="173"/>
      <c r="U10" s="173"/>
      <c r="V10" s="173"/>
      <c r="W10" s="173"/>
    </row>
    <row r="11" spans="1:23" ht="26.25" customHeight="1">
      <c r="A11" s="67">
        <v>1</v>
      </c>
      <c r="B11" s="81"/>
      <c r="C11" s="82"/>
      <c r="D11" s="244"/>
      <c r="E11" s="245"/>
      <c r="F11" s="83"/>
      <c r="G11" s="84"/>
      <c r="H11" s="85"/>
      <c r="I11" s="100"/>
      <c r="J11" s="86"/>
      <c r="K11" s="173">
        <f>IF(H11&lt;&gt;"",1,0)</f>
        <v>0</v>
      </c>
      <c r="L11" s="173" t="str">
        <f>IF(C11="その他",1,"")</f>
        <v/>
      </c>
      <c r="M11" s="173"/>
      <c r="N11" s="173"/>
      <c r="O11" s="173"/>
      <c r="P11" s="173"/>
      <c r="Q11" s="173"/>
      <c r="R11" s="173"/>
      <c r="S11" s="173"/>
      <c r="T11" s="173"/>
      <c r="U11" s="173"/>
      <c r="V11" s="173"/>
      <c r="W11" s="173"/>
    </row>
    <row r="12" spans="1:23" ht="26.25" customHeight="1">
      <c r="A12" s="67">
        <v>2</v>
      </c>
      <c r="B12" s="81"/>
      <c r="C12" s="82"/>
      <c r="D12" s="244"/>
      <c r="E12" s="245"/>
      <c r="F12" s="83"/>
      <c r="G12" s="84"/>
      <c r="H12" s="87"/>
      <c r="I12" s="101"/>
      <c r="J12" s="86"/>
      <c r="K12" s="173">
        <f t="shared" ref="K12:K25" si="0">IF(H12&lt;&gt;"",1,0)</f>
        <v>0</v>
      </c>
      <c r="L12" s="173" t="str">
        <f t="shared" ref="L12:L25" si="1">IF(C12="その他",1,"")</f>
        <v/>
      </c>
      <c r="M12" s="173"/>
      <c r="N12" s="173"/>
      <c r="O12" s="173"/>
      <c r="P12" s="173"/>
      <c r="Q12" s="173"/>
      <c r="R12" s="173"/>
      <c r="S12" s="173"/>
      <c r="T12" s="173"/>
      <c r="U12" s="173"/>
      <c r="V12" s="173"/>
      <c r="W12" s="173"/>
    </row>
    <row r="13" spans="1:23" ht="26.25" customHeight="1">
      <c r="A13" s="67">
        <v>3</v>
      </c>
      <c r="B13" s="81"/>
      <c r="C13" s="82"/>
      <c r="D13" s="244"/>
      <c r="E13" s="245"/>
      <c r="F13" s="83"/>
      <c r="G13" s="84"/>
      <c r="H13" s="87"/>
      <c r="I13" s="101"/>
      <c r="J13" s="86"/>
      <c r="K13" s="173">
        <f t="shared" si="0"/>
        <v>0</v>
      </c>
      <c r="L13" s="173" t="str">
        <f t="shared" si="1"/>
        <v/>
      </c>
      <c r="M13" s="173"/>
      <c r="N13" s="173"/>
      <c r="O13" s="173"/>
      <c r="P13" s="173"/>
      <c r="Q13" s="173"/>
      <c r="R13" s="173"/>
      <c r="S13" s="173"/>
      <c r="T13" s="173"/>
      <c r="U13" s="173"/>
      <c r="V13" s="173"/>
      <c r="W13" s="173"/>
    </row>
    <row r="14" spans="1:23" ht="26.25" customHeight="1">
      <c r="A14" s="67">
        <v>4</v>
      </c>
      <c r="B14" s="81"/>
      <c r="C14" s="82"/>
      <c r="D14" s="244"/>
      <c r="E14" s="245"/>
      <c r="F14" s="83"/>
      <c r="G14" s="84"/>
      <c r="H14" s="87"/>
      <c r="I14" s="101"/>
      <c r="J14" s="86"/>
      <c r="K14" s="173">
        <f>IF(H14&lt;&gt;"",1,0)</f>
        <v>0</v>
      </c>
      <c r="L14" s="173" t="str">
        <f t="shared" si="1"/>
        <v/>
      </c>
      <c r="M14" s="173"/>
      <c r="N14" s="173"/>
      <c r="O14" s="173"/>
      <c r="P14" s="173"/>
      <c r="Q14" s="173"/>
      <c r="R14" s="173"/>
      <c r="S14" s="173"/>
      <c r="T14" s="173"/>
      <c r="U14" s="173"/>
      <c r="V14" s="173"/>
      <c r="W14" s="173"/>
    </row>
    <row r="15" spans="1:23" ht="26.25" customHeight="1">
      <c r="A15" s="67">
        <v>5</v>
      </c>
      <c r="B15" s="81"/>
      <c r="C15" s="82"/>
      <c r="D15" s="244"/>
      <c r="E15" s="245"/>
      <c r="F15" s="83"/>
      <c r="G15" s="84"/>
      <c r="H15" s="87"/>
      <c r="I15" s="101"/>
      <c r="J15" s="86"/>
      <c r="K15" s="173">
        <f t="shared" si="0"/>
        <v>0</v>
      </c>
      <c r="L15" s="173" t="str">
        <f t="shared" si="1"/>
        <v/>
      </c>
      <c r="M15" s="173"/>
      <c r="N15" s="173"/>
      <c r="O15" s="173"/>
      <c r="P15" s="173"/>
      <c r="Q15" s="173"/>
      <c r="R15" s="173"/>
      <c r="S15" s="173"/>
      <c r="T15" s="173"/>
      <c r="U15" s="173"/>
      <c r="V15" s="173"/>
      <c r="W15" s="173"/>
    </row>
    <row r="16" spans="1:23" ht="26.25" customHeight="1">
      <c r="A16" s="67">
        <v>6</v>
      </c>
      <c r="B16" s="81"/>
      <c r="C16" s="82"/>
      <c r="D16" s="244"/>
      <c r="E16" s="245"/>
      <c r="F16" s="83"/>
      <c r="G16" s="84"/>
      <c r="H16" s="87"/>
      <c r="I16" s="101"/>
      <c r="J16" s="86"/>
      <c r="K16" s="173">
        <f t="shared" si="0"/>
        <v>0</v>
      </c>
      <c r="L16" s="173" t="str">
        <f t="shared" si="1"/>
        <v/>
      </c>
      <c r="M16" s="173"/>
      <c r="N16" s="173"/>
      <c r="O16" s="173"/>
      <c r="P16" s="173"/>
      <c r="Q16" s="173"/>
      <c r="R16" s="173"/>
      <c r="S16" s="173"/>
      <c r="T16" s="173"/>
      <c r="U16" s="173"/>
      <c r="V16" s="173"/>
      <c r="W16" s="173"/>
    </row>
    <row r="17" spans="1:23" ht="26.25" customHeight="1">
      <c r="A17" s="67">
        <v>7</v>
      </c>
      <c r="B17" s="81"/>
      <c r="C17" s="82"/>
      <c r="D17" s="244"/>
      <c r="E17" s="245"/>
      <c r="F17" s="83"/>
      <c r="G17" s="84"/>
      <c r="H17" s="87"/>
      <c r="I17" s="101"/>
      <c r="J17" s="86"/>
      <c r="K17" s="173">
        <f t="shared" si="0"/>
        <v>0</v>
      </c>
      <c r="L17" s="173" t="str">
        <f t="shared" si="1"/>
        <v/>
      </c>
      <c r="M17" s="173"/>
      <c r="N17" s="173"/>
      <c r="O17" s="173"/>
      <c r="P17" s="173"/>
      <c r="Q17" s="173"/>
      <c r="R17" s="173"/>
      <c r="S17" s="173"/>
      <c r="T17" s="173"/>
      <c r="U17" s="173"/>
      <c r="V17" s="173"/>
      <c r="W17" s="173"/>
    </row>
    <row r="18" spans="1:23" ht="26.25" customHeight="1">
      <c r="A18" s="67">
        <v>8</v>
      </c>
      <c r="B18" s="81"/>
      <c r="C18" s="82"/>
      <c r="D18" s="244"/>
      <c r="E18" s="245"/>
      <c r="F18" s="83"/>
      <c r="G18" s="84"/>
      <c r="H18" s="87"/>
      <c r="I18" s="101"/>
      <c r="J18" s="86"/>
      <c r="K18" s="173">
        <f t="shared" si="0"/>
        <v>0</v>
      </c>
      <c r="L18" s="173" t="str">
        <f t="shared" si="1"/>
        <v/>
      </c>
      <c r="M18" s="173"/>
      <c r="N18" s="173"/>
      <c r="O18" s="173"/>
      <c r="P18" s="173"/>
      <c r="Q18" s="173"/>
      <c r="R18" s="173"/>
      <c r="S18" s="173"/>
      <c r="T18" s="173"/>
      <c r="U18" s="173"/>
      <c r="V18" s="173"/>
      <c r="W18" s="173"/>
    </row>
    <row r="19" spans="1:23" ht="26.25" customHeight="1">
      <c r="A19" s="67">
        <v>9</v>
      </c>
      <c r="B19" s="81"/>
      <c r="C19" s="82"/>
      <c r="D19" s="244"/>
      <c r="E19" s="245"/>
      <c r="F19" s="83"/>
      <c r="G19" s="84"/>
      <c r="H19" s="87"/>
      <c r="I19" s="101"/>
      <c r="J19" s="86"/>
      <c r="K19" s="173">
        <f t="shared" si="0"/>
        <v>0</v>
      </c>
      <c r="L19" s="173" t="str">
        <f t="shared" si="1"/>
        <v/>
      </c>
      <c r="M19" s="173"/>
      <c r="N19" s="173"/>
      <c r="O19" s="173"/>
      <c r="P19" s="173"/>
      <c r="Q19" s="173"/>
      <c r="R19" s="173"/>
      <c r="S19" s="173"/>
      <c r="T19" s="173"/>
      <c r="U19" s="173"/>
      <c r="V19" s="173"/>
      <c r="W19" s="173"/>
    </row>
    <row r="20" spans="1:23" ht="26.25" customHeight="1">
      <c r="A20" s="67">
        <v>10</v>
      </c>
      <c r="B20" s="81"/>
      <c r="C20" s="82"/>
      <c r="D20" s="244"/>
      <c r="E20" s="245"/>
      <c r="F20" s="83"/>
      <c r="G20" s="84"/>
      <c r="H20" s="87"/>
      <c r="I20" s="101"/>
      <c r="J20" s="86"/>
      <c r="K20" s="173">
        <f t="shared" si="0"/>
        <v>0</v>
      </c>
      <c r="L20" s="173" t="str">
        <f t="shared" si="1"/>
        <v/>
      </c>
      <c r="M20" s="173"/>
      <c r="N20" s="173"/>
      <c r="O20" s="173"/>
      <c r="P20" s="173"/>
      <c r="Q20" s="173"/>
      <c r="R20" s="173"/>
      <c r="S20" s="173"/>
      <c r="T20" s="173"/>
      <c r="U20" s="173"/>
      <c r="V20" s="173"/>
      <c r="W20" s="173"/>
    </row>
    <row r="21" spans="1:23" ht="26.25" customHeight="1">
      <c r="A21" s="67">
        <v>11</v>
      </c>
      <c r="B21" s="81"/>
      <c r="C21" s="82"/>
      <c r="D21" s="244"/>
      <c r="E21" s="245"/>
      <c r="F21" s="83"/>
      <c r="G21" s="84"/>
      <c r="H21" s="87"/>
      <c r="I21" s="101"/>
      <c r="J21" s="86"/>
      <c r="K21" s="173">
        <f t="shared" si="0"/>
        <v>0</v>
      </c>
      <c r="L21" s="173" t="str">
        <f t="shared" si="1"/>
        <v/>
      </c>
      <c r="M21" s="173"/>
      <c r="N21" s="173"/>
      <c r="O21" s="173"/>
      <c r="P21" s="173"/>
      <c r="Q21" s="173"/>
      <c r="R21" s="173"/>
      <c r="S21" s="173"/>
      <c r="T21" s="173"/>
      <c r="U21" s="173"/>
      <c r="V21" s="173"/>
      <c r="W21" s="173"/>
    </row>
    <row r="22" spans="1:23" ht="26.25" customHeight="1">
      <c r="A22" s="67">
        <v>12</v>
      </c>
      <c r="B22" s="81"/>
      <c r="C22" s="82"/>
      <c r="D22" s="244"/>
      <c r="E22" s="245"/>
      <c r="F22" s="83"/>
      <c r="G22" s="84"/>
      <c r="H22" s="87"/>
      <c r="I22" s="101"/>
      <c r="J22" s="86"/>
      <c r="K22" s="173">
        <f t="shared" si="0"/>
        <v>0</v>
      </c>
      <c r="L22" s="173" t="str">
        <f t="shared" si="1"/>
        <v/>
      </c>
      <c r="M22" s="173"/>
      <c r="N22" s="173"/>
      <c r="O22" s="173"/>
      <c r="P22" s="173"/>
      <c r="Q22" s="173"/>
      <c r="R22" s="173"/>
      <c r="S22" s="173"/>
      <c r="T22" s="173"/>
      <c r="U22" s="173"/>
      <c r="V22" s="173"/>
      <c r="W22" s="173"/>
    </row>
    <row r="23" spans="1:23" ht="26.25" customHeight="1">
      <c r="A23" s="67">
        <v>13</v>
      </c>
      <c r="B23" s="81"/>
      <c r="C23" s="82"/>
      <c r="D23" s="244"/>
      <c r="E23" s="245"/>
      <c r="F23" s="83"/>
      <c r="G23" s="84"/>
      <c r="H23" s="87"/>
      <c r="I23" s="101"/>
      <c r="J23" s="86"/>
      <c r="K23" s="173">
        <f t="shared" si="0"/>
        <v>0</v>
      </c>
      <c r="L23" s="173" t="str">
        <f t="shared" si="1"/>
        <v/>
      </c>
      <c r="M23" s="173"/>
      <c r="N23" s="173"/>
      <c r="O23" s="173"/>
      <c r="P23" s="173"/>
      <c r="Q23" s="173"/>
      <c r="R23" s="173"/>
      <c r="S23" s="173"/>
      <c r="T23" s="173"/>
      <c r="U23" s="173"/>
      <c r="V23" s="173"/>
      <c r="W23" s="173"/>
    </row>
    <row r="24" spans="1:23" ht="26.25" customHeight="1">
      <c r="A24" s="67">
        <v>14</v>
      </c>
      <c r="B24" s="81"/>
      <c r="C24" s="82"/>
      <c r="D24" s="244"/>
      <c r="E24" s="245"/>
      <c r="F24" s="83"/>
      <c r="G24" s="84"/>
      <c r="H24" s="87"/>
      <c r="I24" s="101"/>
      <c r="J24" s="86"/>
      <c r="K24" s="173">
        <f t="shared" si="0"/>
        <v>0</v>
      </c>
      <c r="L24" s="173" t="str">
        <f t="shared" si="1"/>
        <v/>
      </c>
      <c r="M24" s="173"/>
      <c r="N24" s="173"/>
      <c r="O24" s="173"/>
      <c r="P24" s="173"/>
      <c r="Q24" s="173"/>
      <c r="R24" s="173"/>
      <c r="S24" s="173"/>
      <c r="T24" s="173"/>
      <c r="U24" s="173"/>
      <c r="V24" s="173"/>
      <c r="W24" s="173"/>
    </row>
    <row r="25" spans="1:23" ht="26.25" customHeight="1" thickBot="1">
      <c r="A25" s="68">
        <v>15</v>
      </c>
      <c r="B25" s="88"/>
      <c r="C25" s="123"/>
      <c r="D25" s="254"/>
      <c r="E25" s="255"/>
      <c r="F25" s="89"/>
      <c r="G25" s="90"/>
      <c r="H25" s="92"/>
      <c r="I25" s="101"/>
      <c r="J25" s="91"/>
      <c r="K25" s="173">
        <f t="shared" si="0"/>
        <v>0</v>
      </c>
      <c r="L25" s="173" t="str">
        <f t="shared" si="1"/>
        <v/>
      </c>
      <c r="M25" s="173"/>
      <c r="N25" s="173"/>
      <c r="O25" s="173"/>
      <c r="P25" s="173"/>
      <c r="Q25" s="173"/>
      <c r="R25" s="173"/>
      <c r="S25" s="173"/>
      <c r="T25" s="173"/>
      <c r="U25" s="173"/>
      <c r="V25" s="173"/>
      <c r="W25" s="173"/>
    </row>
    <row r="26" spans="1:23" ht="26.25" customHeight="1" thickTop="1" thickBot="1">
      <c r="A26" s="240" t="s">
        <v>66</v>
      </c>
      <c r="B26" s="241"/>
      <c r="C26" s="242"/>
      <c r="D26" s="242"/>
      <c r="E26" s="242"/>
      <c r="F26" s="241"/>
      <c r="G26" s="243"/>
      <c r="H26" s="107">
        <f>(SUMIF(C11:C25,"保育士等キャリアアップ研修",K11:K25)+SUMIF(C11:C25,"幼稚園教諭旧免許状更新講習・免許法認定講習",K11:K25)+SUMIF(C11:C25,"その他",L11:L25))</f>
        <v>0</v>
      </c>
      <c r="I26" s="102">
        <f>SUM(I27:I28)</f>
        <v>0</v>
      </c>
      <c r="J26" s="169"/>
      <c r="K26" s="173"/>
      <c r="L26" s="173"/>
      <c r="M26" s="173"/>
      <c r="N26" s="173"/>
      <c r="O26" s="173"/>
      <c r="P26" s="173"/>
      <c r="Q26" s="173"/>
      <c r="R26" s="173"/>
      <c r="S26" s="173"/>
      <c r="T26" s="173"/>
      <c r="U26" s="173"/>
      <c r="V26" s="173"/>
      <c r="W26" s="173"/>
    </row>
    <row r="27" spans="1:23" ht="26.25" hidden="1" customHeight="1" thickBot="1">
      <c r="A27" s="240"/>
      <c r="B27" s="241"/>
      <c r="C27" s="242"/>
      <c r="D27" s="242"/>
      <c r="E27" s="242"/>
      <c r="F27" s="241"/>
      <c r="G27" s="243"/>
      <c r="H27" s="106" t="s">
        <v>93</v>
      </c>
      <c r="I27" s="102">
        <f>SUMIF(C11:C25,"園内研修",I11:I25)</f>
        <v>0</v>
      </c>
      <c r="J27" s="169" t="e">
        <f>I27/(I27+I28)</f>
        <v>#DIV/0!</v>
      </c>
      <c r="K27" s="173"/>
      <c r="L27" s="173"/>
      <c r="M27" s="173"/>
      <c r="N27" s="173"/>
      <c r="O27" s="173"/>
      <c r="P27" s="173"/>
      <c r="Q27" s="173"/>
      <c r="R27" s="173"/>
      <c r="S27" s="173"/>
      <c r="T27" s="173"/>
      <c r="U27" s="173"/>
      <c r="V27" s="173"/>
      <c r="W27" s="173"/>
    </row>
    <row r="28" spans="1:23" ht="26.25" hidden="1" customHeight="1" thickBot="1">
      <c r="A28" s="240"/>
      <c r="B28" s="241"/>
      <c r="C28" s="242"/>
      <c r="D28" s="242"/>
      <c r="E28" s="242"/>
      <c r="F28" s="241"/>
      <c r="G28" s="243"/>
      <c r="H28" s="106" t="s">
        <v>94</v>
      </c>
      <c r="I28" s="102">
        <f>SUMIF(C11:C25,"横浜市（区）主催研修",I11:I25)</f>
        <v>0</v>
      </c>
      <c r="J28" s="169"/>
      <c r="K28" s="173"/>
      <c r="L28" s="173"/>
      <c r="M28" s="173"/>
      <c r="N28" s="173"/>
      <c r="O28" s="173"/>
      <c r="P28" s="173"/>
      <c r="Q28" s="173"/>
      <c r="R28" s="173"/>
      <c r="S28" s="173"/>
      <c r="T28" s="173"/>
      <c r="U28" s="173"/>
      <c r="V28" s="173"/>
      <c r="W28" s="173"/>
    </row>
    <row r="29" spans="1:23" s="52" customFormat="1" ht="15" customHeight="1">
      <c r="A29" s="164"/>
      <c r="B29" s="170" t="s">
        <v>68</v>
      </c>
      <c r="C29" s="171"/>
      <c r="D29" s="171"/>
      <c r="E29" s="171"/>
      <c r="F29" s="171"/>
      <c r="G29" s="171"/>
      <c r="H29" s="171"/>
      <c r="I29" s="171"/>
      <c r="J29" s="171"/>
      <c r="K29" s="175"/>
      <c r="L29" s="175"/>
      <c r="M29" s="175"/>
      <c r="N29" s="175"/>
      <c r="O29" s="175"/>
      <c r="P29" s="175"/>
      <c r="Q29" s="175"/>
      <c r="R29" s="175"/>
      <c r="S29" s="175"/>
      <c r="T29" s="175"/>
      <c r="U29" s="175"/>
      <c r="V29" s="175"/>
      <c r="W29" s="175"/>
    </row>
    <row r="30" spans="1:23" s="52" customFormat="1" ht="15" customHeight="1">
      <c r="A30" s="164"/>
      <c r="B30" s="165" t="s">
        <v>125</v>
      </c>
      <c r="C30" s="171"/>
      <c r="D30" s="171"/>
      <c r="E30" s="171"/>
      <c r="F30" s="171"/>
      <c r="G30" s="171"/>
      <c r="H30" s="171"/>
      <c r="I30" s="171"/>
      <c r="J30" s="171"/>
      <c r="K30" s="175"/>
      <c r="L30" s="175"/>
      <c r="M30" s="175"/>
      <c r="N30" s="175"/>
      <c r="O30" s="175"/>
      <c r="P30" s="175"/>
      <c r="Q30" s="175"/>
      <c r="R30" s="175"/>
      <c r="S30" s="175"/>
      <c r="T30" s="175"/>
      <c r="U30" s="175"/>
      <c r="V30" s="175"/>
      <c r="W30" s="175"/>
    </row>
    <row r="31" spans="1:23" s="52" customFormat="1" ht="15" customHeight="1">
      <c r="A31" s="164"/>
      <c r="B31" s="172" t="s">
        <v>124</v>
      </c>
      <c r="C31" s="171"/>
      <c r="D31" s="171"/>
      <c r="E31" s="171"/>
      <c r="F31" s="171"/>
      <c r="G31" s="171"/>
      <c r="H31" s="171"/>
      <c r="I31" s="171"/>
      <c r="J31" s="171"/>
      <c r="K31" s="175"/>
      <c r="L31" s="175"/>
      <c r="M31" s="175"/>
      <c r="N31" s="175"/>
      <c r="O31" s="175"/>
      <c r="P31" s="175"/>
      <c r="Q31" s="175"/>
      <c r="R31" s="175"/>
      <c r="S31" s="175"/>
      <c r="T31" s="175"/>
      <c r="U31" s="175"/>
      <c r="V31" s="175"/>
      <c r="W31" s="175"/>
    </row>
    <row r="32" spans="1:23" s="52" customFormat="1" ht="15" customHeight="1">
      <c r="A32" s="164"/>
      <c r="B32" s="172" t="s">
        <v>126</v>
      </c>
      <c r="C32" s="171"/>
      <c r="D32" s="171"/>
      <c r="E32" s="171"/>
      <c r="F32" s="171"/>
      <c r="G32" s="171"/>
      <c r="H32" s="171"/>
      <c r="I32" s="171"/>
      <c r="J32" s="171"/>
      <c r="K32" s="175"/>
      <c r="L32" s="175"/>
      <c r="M32" s="175"/>
      <c r="N32" s="175"/>
      <c r="O32" s="175"/>
      <c r="P32" s="175"/>
      <c r="Q32" s="175"/>
      <c r="R32" s="175"/>
      <c r="S32" s="175"/>
      <c r="T32" s="175"/>
      <c r="U32" s="175"/>
      <c r="V32" s="175"/>
      <c r="W32" s="175"/>
    </row>
    <row r="33" spans="1:23" s="52" customFormat="1" ht="15" customHeight="1">
      <c r="A33" s="164"/>
      <c r="B33" s="165" t="s">
        <v>122</v>
      </c>
      <c r="C33" s="172"/>
      <c r="D33" s="171"/>
      <c r="E33" s="171"/>
      <c r="F33" s="171"/>
      <c r="G33" s="171"/>
      <c r="H33" s="171"/>
      <c r="I33" s="171"/>
      <c r="J33" s="171"/>
      <c r="K33" s="175"/>
      <c r="L33" s="175"/>
      <c r="M33" s="175"/>
      <c r="N33" s="175"/>
      <c r="O33" s="175"/>
      <c r="P33" s="175"/>
      <c r="Q33" s="175"/>
      <c r="R33" s="175"/>
      <c r="S33" s="175"/>
      <c r="T33" s="175"/>
      <c r="U33" s="175"/>
      <c r="V33" s="175"/>
      <c r="W33" s="175"/>
    </row>
    <row r="34" spans="1:23" s="52" customFormat="1" ht="15" customHeight="1">
      <c r="A34" s="164"/>
      <c r="B34" s="246" t="s">
        <v>67</v>
      </c>
      <c r="C34" s="246"/>
      <c r="D34" s="171"/>
      <c r="E34" s="171"/>
      <c r="F34" s="171"/>
      <c r="G34" s="171"/>
      <c r="H34" s="171"/>
      <c r="I34" s="171"/>
      <c r="J34" s="171"/>
      <c r="K34" s="175"/>
      <c r="L34" s="175"/>
      <c r="M34" s="175"/>
      <c r="N34" s="175"/>
      <c r="O34" s="175"/>
      <c r="P34" s="175"/>
      <c r="Q34" s="175"/>
      <c r="R34" s="175"/>
      <c r="S34" s="175"/>
      <c r="T34" s="175"/>
      <c r="U34" s="175"/>
      <c r="V34" s="175"/>
      <c r="W34" s="175"/>
    </row>
    <row r="35" spans="1:23" s="52" customFormat="1" ht="15" customHeight="1">
      <c r="A35" s="164"/>
      <c r="B35" s="165" t="s">
        <v>123</v>
      </c>
      <c r="C35" s="171"/>
      <c r="D35" s="171"/>
      <c r="E35" s="171"/>
      <c r="F35" s="171"/>
      <c r="G35" s="171"/>
      <c r="H35" s="171"/>
      <c r="I35" s="171"/>
      <c r="J35" s="171"/>
      <c r="K35" s="175"/>
      <c r="L35" s="175"/>
      <c r="M35" s="175"/>
      <c r="N35" s="175"/>
      <c r="O35" s="175"/>
      <c r="P35" s="175"/>
      <c r="Q35" s="175"/>
      <c r="R35" s="175"/>
      <c r="S35" s="175"/>
      <c r="T35" s="175"/>
      <c r="U35" s="175"/>
      <c r="V35" s="175"/>
      <c r="W35" s="175"/>
    </row>
    <row r="36" spans="1:23" s="52" customFormat="1" ht="15" customHeight="1">
      <c r="A36" s="65"/>
      <c r="C36" s="50"/>
      <c r="D36" s="50"/>
      <c r="E36" s="50"/>
      <c r="F36" s="50"/>
      <c r="G36" s="50"/>
      <c r="H36" s="50"/>
      <c r="I36" s="50"/>
      <c r="J36" s="50"/>
    </row>
    <row r="37" spans="1:23" s="52" customFormat="1" ht="15" customHeight="1">
      <c r="A37" s="65"/>
      <c r="B37" s="124" t="s">
        <v>95</v>
      </c>
      <c r="C37" s="125"/>
      <c r="D37" s="125"/>
      <c r="E37" s="125"/>
      <c r="F37" s="125"/>
      <c r="G37" s="50"/>
      <c r="H37" s="50"/>
      <c r="I37" s="50"/>
      <c r="J37" s="50"/>
    </row>
    <row r="38" spans="1:23" s="52" customFormat="1" ht="30" customHeight="1">
      <c r="A38" s="65"/>
      <c r="B38" s="177"/>
      <c r="C38" s="178"/>
      <c r="D38" s="178"/>
      <c r="E38" s="178"/>
      <c r="F38" s="178"/>
      <c r="G38" s="178"/>
      <c r="H38" s="178"/>
      <c r="I38" s="178"/>
      <c r="J38" s="178"/>
    </row>
    <row r="39" spans="1:23" s="52" customFormat="1" ht="15" customHeight="1">
      <c r="A39" s="65"/>
      <c r="B39" s="58"/>
      <c r="C39" s="50"/>
      <c r="D39" s="50"/>
      <c r="E39" s="50"/>
      <c r="F39" s="50"/>
      <c r="G39" s="50"/>
      <c r="H39" s="50"/>
      <c r="I39" s="50"/>
      <c r="J39" s="50"/>
    </row>
    <row r="40" spans="1:23" s="52" customFormat="1" ht="15" customHeight="1">
      <c r="A40" s="65"/>
      <c r="B40" s="58"/>
      <c r="C40" s="50"/>
      <c r="D40" s="50"/>
      <c r="E40" s="50"/>
      <c r="F40" s="50"/>
      <c r="G40" s="50"/>
      <c r="H40" s="50"/>
      <c r="I40" s="50"/>
      <c r="J40" s="50"/>
    </row>
    <row r="41" spans="1:23" s="53" customFormat="1" ht="15" customHeight="1">
      <c r="A41" s="69"/>
      <c r="B41" s="57"/>
      <c r="C41" s="51"/>
      <c r="D41" s="51"/>
      <c r="E41" s="51"/>
      <c r="F41" s="51"/>
      <c r="G41" s="51"/>
      <c r="H41" s="51"/>
      <c r="I41" s="51"/>
      <c r="J41" s="51"/>
    </row>
  </sheetData>
  <sheetProtection algorithmName="SHA-512" hashValue="1P602U7qyHxCYr5uE6SX0XQ06Zzu9y4SHJM6D72m4F3tD98T5xk6hOGS0tSsudFosr0QmA+PbCDDQq0WQilv+g==" saltValue="I0FfH8K1EnAF86FdVTYXew==" spinCount="100000" sheet="1" insertRows="0"/>
  <mergeCells count="28">
    <mergeCell ref="H4:J4"/>
    <mergeCell ref="H5:J5"/>
    <mergeCell ref="C6:D6"/>
    <mergeCell ref="H6:J6"/>
    <mergeCell ref="C7:D7"/>
    <mergeCell ref="H7:J7"/>
    <mergeCell ref="D20:E20"/>
    <mergeCell ref="B8:C8"/>
    <mergeCell ref="D10:E10"/>
    <mergeCell ref="D11:E11"/>
    <mergeCell ref="D12:E12"/>
    <mergeCell ref="D13:E13"/>
    <mergeCell ref="D14:E14"/>
    <mergeCell ref="D15:E15"/>
    <mergeCell ref="D16:E16"/>
    <mergeCell ref="D17:E17"/>
    <mergeCell ref="D18:E18"/>
    <mergeCell ref="D19:E19"/>
    <mergeCell ref="A27:G27"/>
    <mergeCell ref="A28:G28"/>
    <mergeCell ref="B34:C34"/>
    <mergeCell ref="B38:J38"/>
    <mergeCell ref="D21:E21"/>
    <mergeCell ref="D22:E22"/>
    <mergeCell ref="D23:E23"/>
    <mergeCell ref="D24:E24"/>
    <mergeCell ref="D25:E25"/>
    <mergeCell ref="A26:G26"/>
  </mergeCells>
  <phoneticPr fontId="2"/>
  <conditionalFormatting sqref="F11:F25">
    <cfRule type="expression" dxfId="251" priority="3">
      <formula>$C11="その他"</formula>
    </cfRule>
    <cfRule type="expression" dxfId="250" priority="4">
      <formula>$C11&lt;&gt;"保育士等キャリアアップ研修"</formula>
    </cfRule>
    <cfRule type="expression" dxfId="249" priority="18" stopIfTrue="1">
      <formula>$C11="保育士等キャリアアップ研修"</formula>
    </cfRule>
  </conditionalFormatting>
  <conditionalFormatting sqref="H26:I26 C7 D8">
    <cfRule type="cellIs" dxfId="248" priority="17" operator="equal">
      <formula>""</formula>
    </cfRule>
  </conditionalFormatting>
  <conditionalFormatting sqref="E1">
    <cfRule type="cellIs" dxfId="247" priority="16" operator="equal">
      <formula>""</formula>
    </cfRule>
  </conditionalFormatting>
  <conditionalFormatting sqref="H3:J7">
    <cfRule type="cellIs" dxfId="246" priority="15" operator="equal">
      <formula>""</formula>
    </cfRule>
  </conditionalFormatting>
  <conditionalFormatting sqref="C6">
    <cfRule type="cellIs" dxfId="245" priority="14" operator="equal">
      <formula>""</formula>
    </cfRule>
  </conditionalFormatting>
  <conditionalFormatting sqref="D11:E25">
    <cfRule type="expression" dxfId="244" priority="11">
      <formula>$C11="横浜市（区）主催研修"</formula>
    </cfRule>
    <cfRule type="expression" dxfId="243" priority="12">
      <formula>$C11="園内研修"</formula>
    </cfRule>
    <cfRule type="expression" dxfId="242" priority="13">
      <formula>$C11="幼稚園教諭旧免許状更新講習・免許法認定講習"</formula>
    </cfRule>
  </conditionalFormatting>
  <conditionalFormatting sqref="H11:H25">
    <cfRule type="expression" dxfId="241" priority="1">
      <formula>$C11="その他"</formula>
    </cfRule>
    <cfRule type="expression" dxfId="240" priority="10">
      <formula>$C11="【職員処遇改善費のみ対象】横浜市（区）主催研修"</formula>
    </cfRule>
  </conditionalFormatting>
  <conditionalFormatting sqref="I11:I25">
    <cfRule type="expression" dxfId="239" priority="5">
      <formula>$C11="保育士等キャリアアップ研修"</formula>
    </cfRule>
    <cfRule type="expression" dxfId="238" priority="9">
      <formula>$C11="幼稚園教諭旧免許状更新講習・免許法認定講習"</formula>
    </cfRule>
  </conditionalFormatting>
  <conditionalFormatting sqref="G11:G25">
    <cfRule type="expression" dxfId="237" priority="2">
      <formula>$C11="その他"</formula>
    </cfRule>
    <cfRule type="expression" dxfId="236" priority="6">
      <formula>$C11="【職員処遇改善費のみ対象】横浜市（区）主催研修"</formula>
    </cfRule>
    <cfRule type="expression" dxfId="235" priority="7">
      <formula>$C11="園内研修"</formula>
    </cfRule>
    <cfRule type="expression" dxfId="234" priority="8">
      <formula>$C11="幼稚園教諭旧免許状更新講習・免許法認定講習"</formula>
    </cfRule>
  </conditionalFormatting>
  <dataValidations count="11">
    <dataValidation type="list" allowBlank="1" showInputMessage="1" showErrorMessage="1" sqref="H25">
      <formula1>INDIRECT($C$5)</formula1>
    </dataValidation>
    <dataValidation type="list" allowBlank="1" showInputMessage="1" showErrorMessage="1" sqref="H11:H24">
      <formula1>INDIRECT($C$6)</formula1>
    </dataValidation>
    <dataValidation type="decimal" operator="greaterThanOrEqual" allowBlank="1" showInputMessage="1" showErrorMessage="1" sqref="I11:I25">
      <formula1>0</formula1>
    </dataValidation>
    <dataValidation type="list" allowBlank="1" showInputMessage="1" showErrorMessage="1" promptTitle="実施主体" prompt="幼稚園教諭旧免許状更新講習時は入力不要" sqref="D12:E25">
      <formula1>INDIRECT($C12)</formula1>
    </dataValidation>
    <dataValidation type="date" operator="lessThanOrEqual" allowBlank="1" showInputMessage="1" showErrorMessage="1" error="賃金改善開始月の４月以前に研修修了が必要です。" sqref="B11:B25">
      <formula1>45016</formula1>
    </dataValidation>
    <dataValidation type="list" allowBlank="1" showInputMessage="1" showErrorMessage="1" promptTitle="実施主体" prompt="幼稚園教諭旧免許状更新講習時は入力不要" sqref="D11:E11">
      <formula1>INDIRECT($C$11)</formula1>
    </dataValidation>
    <dataValidation type="custom" allowBlank="1" showInputMessage="1" showErrorMessage="1" promptTitle="講義名・テーマ" prompt="保育士等キャリアアップ研修の時は入力不要" sqref="F11:F25">
      <formula1>OR(AND(D11="保育士等キャリアアップ研修",F11=""),AND(D11="幼稚園教諭免許状更新講習",F11&lt;&gt;""))</formula1>
    </dataValidation>
    <dataValidation type="textLength" operator="equal" allowBlank="1" showInputMessage="1" showErrorMessage="1" promptTitle="修了証番号" prompt="保育士等キャリアアップ研修の時のみ12桁の修了証番号を入力" sqref="G11:G25">
      <formula1>12</formula1>
    </dataValidation>
    <dataValidation type="list" allowBlank="1" showInputMessage="1" showErrorMessage="1" sqref="D8">
      <formula1>"〇,×"</formula1>
    </dataValidation>
    <dataValidation type="list" allowBlank="1" showInputMessage="1" showErrorMessage="1" sqref="C11:C25">
      <formula1>INDIRECT($D$8)</formula1>
    </dataValidation>
    <dataValidation type="list" allowBlank="1" showInputMessage="1" showErrorMessage="1" sqref="O6">
      <formula1>" "</formula1>
    </dataValidation>
  </dataValidations>
  <printOptions horizontalCentered="1"/>
  <pageMargins left="0.25" right="0.25" top="0.75" bottom="0.75" header="0.3" footer="0.3"/>
  <pageSetup paperSize="8" scale="99" orientation="landscape" cellComments="asDisplayed"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マスタ!$C$3:$C$4</xm:f>
          </x14:formula1>
          <xm:sqref>C6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W41"/>
  <sheetViews>
    <sheetView showZeros="0" view="pageBreakPreview" zoomScale="85" zoomScaleNormal="70" zoomScaleSheetLayoutView="85" workbookViewId="0">
      <selection activeCell="B11" sqref="B11"/>
    </sheetView>
  </sheetViews>
  <sheetFormatPr defaultRowHeight="18.75"/>
  <cols>
    <col min="1" max="1" width="5" style="66" customWidth="1"/>
    <col min="2" max="2" width="13.625" style="71" customWidth="1"/>
    <col min="3" max="3" width="33.875" style="2" customWidth="1"/>
    <col min="4" max="4" width="9.375" style="2" customWidth="1"/>
    <col min="5" max="5" width="37.625" style="2" customWidth="1"/>
    <col min="6" max="6" width="42.875" style="2" customWidth="1"/>
    <col min="7" max="7" width="19.625" style="2" customWidth="1"/>
    <col min="8" max="8" width="19" style="2" customWidth="1"/>
    <col min="9" max="9" width="15.625" style="2" hidden="1" customWidth="1"/>
    <col min="10" max="10" width="27.5" style="2" customWidth="1"/>
    <col min="11" max="12" width="9" style="2" customWidth="1"/>
    <col min="13" max="14" width="9" style="2"/>
    <col min="15" max="15" width="50.625" style="2" customWidth="1"/>
    <col min="16" max="16384" width="9" style="2"/>
  </cols>
  <sheetData>
    <row r="1" spans="1:23" ht="29.25" customHeight="1">
      <c r="A1" s="74" t="s">
        <v>73</v>
      </c>
      <c r="B1" s="70"/>
      <c r="C1" s="59"/>
      <c r="D1" s="60" t="s">
        <v>62</v>
      </c>
      <c r="E1" s="122">
        <f>①集計表!F1</f>
        <v>5</v>
      </c>
      <c r="F1" s="61" t="s">
        <v>110</v>
      </c>
      <c r="G1" s="59"/>
      <c r="H1" s="59"/>
      <c r="I1" s="59"/>
      <c r="J1" s="73"/>
      <c r="K1" s="173"/>
      <c r="L1" s="173"/>
      <c r="M1" s="173"/>
      <c r="N1" s="173"/>
      <c r="O1" s="173"/>
      <c r="P1" s="173"/>
      <c r="Q1" s="173"/>
      <c r="R1" s="173"/>
      <c r="S1" s="173"/>
      <c r="T1" s="173"/>
      <c r="U1" s="173"/>
      <c r="V1" s="173"/>
      <c r="W1" s="173"/>
    </row>
    <row r="2" spans="1:23" ht="19.5" thickBot="1">
      <c r="A2" s="65"/>
      <c r="B2" s="58"/>
      <c r="C2" s="1"/>
      <c r="D2" s="1"/>
      <c r="E2" s="1"/>
      <c r="F2" s="4"/>
      <c r="G2" s="1"/>
      <c r="H2" s="5"/>
      <c r="I2" s="5"/>
      <c r="J2" s="5"/>
      <c r="K2" s="173"/>
      <c r="L2" s="173"/>
      <c r="M2" s="173"/>
      <c r="N2" s="173"/>
      <c r="O2" s="173"/>
      <c r="P2" s="173"/>
      <c r="Q2" s="173"/>
      <c r="R2" s="173"/>
      <c r="S2" s="173"/>
      <c r="T2" s="173"/>
      <c r="U2" s="173"/>
      <c r="V2" s="173"/>
      <c r="W2" s="173"/>
    </row>
    <row r="3" spans="1:23" s="6" customFormat="1" ht="24.95" customHeight="1">
      <c r="A3" s="66"/>
      <c r="B3" s="58"/>
      <c r="C3" s="3"/>
      <c r="D3" s="3"/>
      <c r="E3" s="3"/>
      <c r="F3" s="7"/>
      <c r="G3" s="8" t="s">
        <v>1</v>
      </c>
      <c r="H3" s="121">
        <f>①集計表!O3</f>
        <v>0</v>
      </c>
      <c r="I3" s="120" t="s">
        <v>3</v>
      </c>
      <c r="J3" s="120" t="s">
        <v>3</v>
      </c>
      <c r="K3" s="174"/>
      <c r="L3" s="174"/>
      <c r="M3" s="174"/>
      <c r="N3" s="174"/>
      <c r="O3" s="174"/>
      <c r="P3" s="174"/>
      <c r="Q3" s="174"/>
      <c r="R3" s="174"/>
      <c r="S3" s="174"/>
      <c r="T3" s="174"/>
      <c r="U3" s="174"/>
      <c r="V3" s="174"/>
      <c r="W3" s="174"/>
    </row>
    <row r="4" spans="1:23" s="6" customFormat="1" ht="24.95" customHeight="1">
      <c r="A4" s="65"/>
      <c r="B4" s="58"/>
      <c r="C4" s="3"/>
      <c r="D4" s="3"/>
      <c r="E4" s="3"/>
      <c r="F4" s="7"/>
      <c r="G4" s="12" t="s">
        <v>4</v>
      </c>
      <c r="H4" s="247">
        <f>①集計表!O4</f>
        <v>0</v>
      </c>
      <c r="I4" s="247"/>
      <c r="J4" s="248"/>
      <c r="K4" s="174"/>
      <c r="L4" s="174"/>
      <c r="M4" s="174"/>
      <c r="N4" s="174"/>
      <c r="O4" s="174"/>
      <c r="P4" s="174"/>
      <c r="Q4" s="174"/>
      <c r="R4" s="174"/>
      <c r="S4" s="174"/>
      <c r="T4" s="174"/>
      <c r="U4" s="174"/>
      <c r="V4" s="174"/>
      <c r="W4" s="174"/>
    </row>
    <row r="5" spans="1:23" s="6" customFormat="1" ht="24.95" customHeight="1" thickBot="1">
      <c r="A5" s="65"/>
      <c r="B5" s="77"/>
      <c r="C5" s="3"/>
      <c r="D5" s="14"/>
      <c r="E5" s="14"/>
      <c r="F5" s="7"/>
      <c r="G5" s="15" t="s">
        <v>7</v>
      </c>
      <c r="H5" s="249">
        <f>①集計表!O5</f>
        <v>0</v>
      </c>
      <c r="I5" s="249"/>
      <c r="J5" s="250"/>
      <c r="K5" s="174"/>
      <c r="L5" s="174"/>
      <c r="M5" s="174"/>
      <c r="N5" s="174"/>
      <c r="O5" s="174"/>
      <c r="P5" s="174"/>
      <c r="Q5" s="174"/>
      <c r="R5" s="174"/>
      <c r="S5" s="174"/>
      <c r="T5" s="174"/>
      <c r="U5" s="174"/>
      <c r="V5" s="174"/>
      <c r="W5" s="174"/>
    </row>
    <row r="6" spans="1:23" s="6" customFormat="1" ht="24.95" customHeight="1">
      <c r="A6" s="65"/>
      <c r="B6" s="72" t="s">
        <v>6</v>
      </c>
      <c r="C6" s="260"/>
      <c r="D6" s="261"/>
      <c r="E6" s="14"/>
      <c r="F6" s="7"/>
      <c r="G6" s="76" t="s">
        <v>64</v>
      </c>
      <c r="H6" s="249">
        <f>①集計表!O6</f>
        <v>0</v>
      </c>
      <c r="I6" s="249"/>
      <c r="J6" s="250"/>
      <c r="K6" s="174"/>
      <c r="L6" s="174" t="str">
        <f>IF(C6="なし_職員処遇改善費の対象者","研修名_職員処遇改善費","研修名_処遇Ⅱ")</f>
        <v>研修名_処遇Ⅱ</v>
      </c>
      <c r="M6" s="174"/>
      <c r="N6" s="174"/>
      <c r="O6" s="174"/>
      <c r="P6" s="174"/>
      <c r="Q6" s="174"/>
      <c r="R6" s="174"/>
      <c r="S6" s="174"/>
      <c r="T6" s="174"/>
      <c r="U6" s="174"/>
      <c r="V6" s="174"/>
      <c r="W6" s="174"/>
    </row>
    <row r="7" spans="1:23" s="6" customFormat="1" ht="24.95" customHeight="1" thickBot="1">
      <c r="A7" s="65"/>
      <c r="B7" s="140" t="s">
        <v>9</v>
      </c>
      <c r="C7" s="262"/>
      <c r="D7" s="263"/>
      <c r="E7" s="14"/>
      <c r="F7" s="7"/>
      <c r="G7" s="17" t="s">
        <v>65</v>
      </c>
      <c r="H7" s="251">
        <f>①集計表!O7</f>
        <v>0</v>
      </c>
      <c r="I7" s="252"/>
      <c r="J7" s="253"/>
      <c r="K7" s="174"/>
      <c r="L7" s="174"/>
      <c r="M7" s="174"/>
      <c r="N7" s="174"/>
      <c r="O7" s="174"/>
      <c r="P7" s="174"/>
      <c r="Q7" s="174"/>
      <c r="R7" s="174"/>
      <c r="S7" s="174"/>
      <c r="T7" s="174"/>
      <c r="U7" s="174"/>
      <c r="V7" s="174"/>
      <c r="W7" s="174"/>
    </row>
    <row r="8" spans="1:23" s="6" customFormat="1" ht="24.95" customHeight="1" thickBot="1">
      <c r="A8" s="65"/>
      <c r="B8" s="258" t="s">
        <v>111</v>
      </c>
      <c r="C8" s="259"/>
      <c r="D8" s="176" t="s">
        <v>113</v>
      </c>
      <c r="E8" s="14"/>
      <c r="F8" s="7"/>
      <c r="G8" s="131"/>
      <c r="H8" s="21"/>
      <c r="I8" s="139"/>
      <c r="J8" s="139"/>
      <c r="K8" s="174"/>
      <c r="L8" s="174"/>
      <c r="M8" s="174"/>
      <c r="N8" s="174"/>
      <c r="O8" s="174"/>
      <c r="P8" s="174"/>
      <c r="Q8" s="174"/>
      <c r="R8" s="174"/>
      <c r="S8" s="174"/>
      <c r="T8" s="174"/>
      <c r="U8" s="174"/>
      <c r="V8" s="174"/>
      <c r="W8" s="174"/>
    </row>
    <row r="9" spans="1:23" ht="24.95" customHeight="1">
      <c r="A9" s="65"/>
      <c r="B9" s="58"/>
      <c r="C9" s="19"/>
      <c r="D9" s="20"/>
      <c r="E9" s="20"/>
      <c r="F9" s="19"/>
      <c r="G9" s="19"/>
      <c r="H9" s="21"/>
      <c r="I9" s="22"/>
      <c r="J9" s="23"/>
      <c r="K9" s="173"/>
      <c r="L9" s="173"/>
      <c r="M9" s="173"/>
      <c r="N9" s="173"/>
      <c r="O9" s="173"/>
      <c r="P9" s="173"/>
      <c r="Q9" s="173"/>
      <c r="R9" s="173"/>
      <c r="S9" s="173"/>
      <c r="T9" s="173"/>
      <c r="U9" s="173"/>
      <c r="V9" s="173"/>
      <c r="W9" s="173"/>
    </row>
    <row r="10" spans="1:23" ht="69" customHeight="1" thickBot="1">
      <c r="A10" s="64" t="s">
        <v>15</v>
      </c>
      <c r="B10" s="134" t="s">
        <v>127</v>
      </c>
      <c r="C10" s="62" t="s">
        <v>106</v>
      </c>
      <c r="D10" s="256" t="s">
        <v>78</v>
      </c>
      <c r="E10" s="257"/>
      <c r="F10" s="62" t="s">
        <v>19</v>
      </c>
      <c r="G10" s="63" t="s">
        <v>20</v>
      </c>
      <c r="H10" s="75" t="s">
        <v>77</v>
      </c>
      <c r="I10" s="78" t="s">
        <v>76</v>
      </c>
      <c r="J10" s="62" t="s">
        <v>63</v>
      </c>
      <c r="K10" s="173"/>
      <c r="L10" s="173"/>
      <c r="M10" s="173"/>
      <c r="N10" s="173"/>
      <c r="O10" s="173"/>
      <c r="P10" s="173"/>
      <c r="Q10" s="173"/>
      <c r="R10" s="173"/>
      <c r="S10" s="173"/>
      <c r="T10" s="173"/>
      <c r="U10" s="173"/>
      <c r="V10" s="173"/>
      <c r="W10" s="173"/>
    </row>
    <row r="11" spans="1:23" ht="26.25" customHeight="1">
      <c r="A11" s="67">
        <v>1</v>
      </c>
      <c r="B11" s="81"/>
      <c r="C11" s="82"/>
      <c r="D11" s="244"/>
      <c r="E11" s="245"/>
      <c r="F11" s="83"/>
      <c r="G11" s="84"/>
      <c r="H11" s="85"/>
      <c r="I11" s="100"/>
      <c r="J11" s="86"/>
      <c r="K11" s="173">
        <f>IF(H11&lt;&gt;"",1,0)</f>
        <v>0</v>
      </c>
      <c r="L11" s="173" t="str">
        <f>IF(C11="その他",1,"")</f>
        <v/>
      </c>
      <c r="M11" s="173"/>
      <c r="N11" s="173"/>
      <c r="O11" s="173"/>
      <c r="P11" s="173"/>
      <c r="Q11" s="173"/>
      <c r="R11" s="173"/>
      <c r="S11" s="173"/>
      <c r="T11" s="173"/>
      <c r="U11" s="173"/>
      <c r="V11" s="173"/>
      <c r="W11" s="173"/>
    </row>
    <row r="12" spans="1:23" ht="26.25" customHeight="1">
      <c r="A12" s="67">
        <v>2</v>
      </c>
      <c r="B12" s="81"/>
      <c r="C12" s="82"/>
      <c r="D12" s="244"/>
      <c r="E12" s="245"/>
      <c r="F12" s="83"/>
      <c r="G12" s="84"/>
      <c r="H12" s="87"/>
      <c r="I12" s="101"/>
      <c r="J12" s="86"/>
      <c r="K12" s="173">
        <f t="shared" ref="K12:K25" si="0">IF(H12&lt;&gt;"",1,0)</f>
        <v>0</v>
      </c>
      <c r="L12" s="173" t="str">
        <f t="shared" ref="L12:L25" si="1">IF(C12="その他",1,"")</f>
        <v/>
      </c>
      <c r="M12" s="173"/>
      <c r="N12" s="173"/>
      <c r="O12" s="173"/>
      <c r="P12" s="173"/>
      <c r="Q12" s="173"/>
      <c r="R12" s="173"/>
      <c r="S12" s="173"/>
      <c r="T12" s="173"/>
      <c r="U12" s="173"/>
      <c r="V12" s="173"/>
      <c r="W12" s="173"/>
    </row>
    <row r="13" spans="1:23" ht="26.25" customHeight="1">
      <c r="A13" s="67">
        <v>3</v>
      </c>
      <c r="B13" s="81"/>
      <c r="C13" s="82"/>
      <c r="D13" s="244"/>
      <c r="E13" s="245"/>
      <c r="F13" s="83"/>
      <c r="G13" s="84"/>
      <c r="H13" s="87"/>
      <c r="I13" s="101"/>
      <c r="J13" s="86"/>
      <c r="K13" s="173">
        <f t="shared" si="0"/>
        <v>0</v>
      </c>
      <c r="L13" s="173" t="str">
        <f t="shared" si="1"/>
        <v/>
      </c>
      <c r="M13" s="173"/>
      <c r="N13" s="173"/>
      <c r="O13" s="173"/>
      <c r="P13" s="173"/>
      <c r="Q13" s="173"/>
      <c r="R13" s="173"/>
      <c r="S13" s="173"/>
      <c r="T13" s="173"/>
      <c r="U13" s="173"/>
      <c r="V13" s="173"/>
      <c r="W13" s="173"/>
    </row>
    <row r="14" spans="1:23" ht="26.25" customHeight="1">
      <c r="A14" s="67">
        <v>4</v>
      </c>
      <c r="B14" s="81"/>
      <c r="C14" s="82"/>
      <c r="D14" s="244"/>
      <c r="E14" s="245"/>
      <c r="F14" s="83"/>
      <c r="G14" s="84"/>
      <c r="H14" s="87"/>
      <c r="I14" s="101"/>
      <c r="J14" s="86"/>
      <c r="K14" s="173">
        <f>IF(H14&lt;&gt;"",1,0)</f>
        <v>0</v>
      </c>
      <c r="L14" s="173" t="str">
        <f t="shared" si="1"/>
        <v/>
      </c>
      <c r="M14" s="173"/>
      <c r="N14" s="173"/>
      <c r="O14" s="173"/>
      <c r="P14" s="173"/>
      <c r="Q14" s="173"/>
      <c r="R14" s="173"/>
      <c r="S14" s="173"/>
      <c r="T14" s="173"/>
      <c r="U14" s="173"/>
      <c r="V14" s="173"/>
      <c r="W14" s="173"/>
    </row>
    <row r="15" spans="1:23" ht="26.25" customHeight="1">
      <c r="A15" s="67">
        <v>5</v>
      </c>
      <c r="B15" s="81"/>
      <c r="C15" s="82"/>
      <c r="D15" s="244"/>
      <c r="E15" s="245"/>
      <c r="F15" s="83"/>
      <c r="G15" s="84"/>
      <c r="H15" s="87"/>
      <c r="I15" s="101"/>
      <c r="J15" s="86"/>
      <c r="K15" s="173">
        <f t="shared" si="0"/>
        <v>0</v>
      </c>
      <c r="L15" s="173" t="str">
        <f t="shared" si="1"/>
        <v/>
      </c>
      <c r="M15" s="173"/>
      <c r="N15" s="173"/>
      <c r="O15" s="173"/>
      <c r="P15" s="173"/>
      <c r="Q15" s="173"/>
      <c r="R15" s="173"/>
      <c r="S15" s="173"/>
      <c r="T15" s="173"/>
      <c r="U15" s="173"/>
      <c r="V15" s="173"/>
      <c r="W15" s="173"/>
    </row>
    <row r="16" spans="1:23" ht="26.25" customHeight="1">
      <c r="A16" s="67">
        <v>6</v>
      </c>
      <c r="B16" s="81"/>
      <c r="C16" s="82"/>
      <c r="D16" s="244"/>
      <c r="E16" s="245"/>
      <c r="F16" s="83"/>
      <c r="G16" s="84"/>
      <c r="H16" s="87"/>
      <c r="I16" s="101"/>
      <c r="J16" s="86"/>
      <c r="K16" s="173">
        <f t="shared" si="0"/>
        <v>0</v>
      </c>
      <c r="L16" s="173" t="str">
        <f t="shared" si="1"/>
        <v/>
      </c>
      <c r="M16" s="173"/>
      <c r="N16" s="173"/>
      <c r="O16" s="173"/>
      <c r="P16" s="173"/>
      <c r="Q16" s="173"/>
      <c r="R16" s="173"/>
      <c r="S16" s="173"/>
      <c r="T16" s="173"/>
      <c r="U16" s="173"/>
      <c r="V16" s="173"/>
      <c r="W16" s="173"/>
    </row>
    <row r="17" spans="1:23" ht="26.25" customHeight="1">
      <c r="A17" s="67">
        <v>7</v>
      </c>
      <c r="B17" s="81"/>
      <c r="C17" s="82"/>
      <c r="D17" s="244"/>
      <c r="E17" s="245"/>
      <c r="F17" s="83"/>
      <c r="G17" s="84"/>
      <c r="H17" s="87"/>
      <c r="I17" s="101"/>
      <c r="J17" s="86"/>
      <c r="K17" s="173">
        <f t="shared" si="0"/>
        <v>0</v>
      </c>
      <c r="L17" s="173" t="str">
        <f t="shared" si="1"/>
        <v/>
      </c>
      <c r="M17" s="173"/>
      <c r="N17" s="173"/>
      <c r="O17" s="173"/>
      <c r="P17" s="173"/>
      <c r="Q17" s="173"/>
      <c r="R17" s="173"/>
      <c r="S17" s="173"/>
      <c r="T17" s="173"/>
      <c r="U17" s="173"/>
      <c r="V17" s="173"/>
      <c r="W17" s="173"/>
    </row>
    <row r="18" spans="1:23" ht="26.25" customHeight="1">
      <c r="A18" s="67">
        <v>8</v>
      </c>
      <c r="B18" s="81"/>
      <c r="C18" s="82"/>
      <c r="D18" s="244"/>
      <c r="E18" s="245"/>
      <c r="F18" s="83"/>
      <c r="G18" s="84"/>
      <c r="H18" s="87"/>
      <c r="I18" s="101"/>
      <c r="J18" s="86"/>
      <c r="K18" s="173">
        <f t="shared" si="0"/>
        <v>0</v>
      </c>
      <c r="L18" s="173" t="str">
        <f t="shared" si="1"/>
        <v/>
      </c>
      <c r="M18" s="173"/>
      <c r="N18" s="173"/>
      <c r="O18" s="173"/>
      <c r="P18" s="173"/>
      <c r="Q18" s="173"/>
      <c r="R18" s="173"/>
      <c r="S18" s="173"/>
      <c r="T18" s="173"/>
      <c r="U18" s="173"/>
      <c r="V18" s="173"/>
      <c r="W18" s="173"/>
    </row>
    <row r="19" spans="1:23" ht="26.25" customHeight="1">
      <c r="A19" s="67">
        <v>9</v>
      </c>
      <c r="B19" s="81"/>
      <c r="C19" s="82"/>
      <c r="D19" s="244"/>
      <c r="E19" s="245"/>
      <c r="F19" s="83"/>
      <c r="G19" s="84"/>
      <c r="H19" s="87"/>
      <c r="I19" s="101"/>
      <c r="J19" s="86"/>
      <c r="K19" s="173">
        <f t="shared" si="0"/>
        <v>0</v>
      </c>
      <c r="L19" s="173" t="str">
        <f t="shared" si="1"/>
        <v/>
      </c>
      <c r="M19" s="173"/>
      <c r="N19" s="173"/>
      <c r="O19" s="173"/>
      <c r="P19" s="173"/>
      <c r="Q19" s="173"/>
      <c r="R19" s="173"/>
      <c r="S19" s="173"/>
      <c r="T19" s="173"/>
      <c r="U19" s="173"/>
      <c r="V19" s="173"/>
      <c r="W19" s="173"/>
    </row>
    <row r="20" spans="1:23" ht="26.25" customHeight="1">
      <c r="A20" s="67">
        <v>10</v>
      </c>
      <c r="B20" s="81"/>
      <c r="C20" s="82"/>
      <c r="D20" s="244"/>
      <c r="E20" s="245"/>
      <c r="F20" s="83"/>
      <c r="G20" s="84"/>
      <c r="H20" s="87"/>
      <c r="I20" s="101"/>
      <c r="J20" s="86"/>
      <c r="K20" s="173">
        <f t="shared" si="0"/>
        <v>0</v>
      </c>
      <c r="L20" s="173" t="str">
        <f t="shared" si="1"/>
        <v/>
      </c>
      <c r="M20" s="173"/>
      <c r="N20" s="173"/>
      <c r="O20" s="173"/>
      <c r="P20" s="173"/>
      <c r="Q20" s="173"/>
      <c r="R20" s="173"/>
      <c r="S20" s="173"/>
      <c r="T20" s="173"/>
      <c r="U20" s="173"/>
      <c r="V20" s="173"/>
      <c r="W20" s="173"/>
    </row>
    <row r="21" spans="1:23" ht="26.25" customHeight="1">
      <c r="A21" s="67">
        <v>11</v>
      </c>
      <c r="B21" s="81"/>
      <c r="C21" s="82"/>
      <c r="D21" s="244"/>
      <c r="E21" s="245"/>
      <c r="F21" s="83"/>
      <c r="G21" s="84"/>
      <c r="H21" s="87"/>
      <c r="I21" s="101"/>
      <c r="J21" s="86"/>
      <c r="K21" s="173">
        <f t="shared" si="0"/>
        <v>0</v>
      </c>
      <c r="L21" s="173" t="str">
        <f t="shared" si="1"/>
        <v/>
      </c>
      <c r="M21" s="173"/>
      <c r="N21" s="173"/>
      <c r="O21" s="173"/>
      <c r="P21" s="173"/>
      <c r="Q21" s="173"/>
      <c r="R21" s="173"/>
      <c r="S21" s="173"/>
      <c r="T21" s="173"/>
      <c r="U21" s="173"/>
      <c r="V21" s="173"/>
      <c r="W21" s="173"/>
    </row>
    <row r="22" spans="1:23" ht="26.25" customHeight="1">
      <c r="A22" s="67">
        <v>12</v>
      </c>
      <c r="B22" s="81"/>
      <c r="C22" s="82"/>
      <c r="D22" s="244"/>
      <c r="E22" s="245"/>
      <c r="F22" s="83"/>
      <c r="G22" s="84"/>
      <c r="H22" s="87"/>
      <c r="I22" s="101"/>
      <c r="J22" s="86"/>
      <c r="K22" s="173">
        <f t="shared" si="0"/>
        <v>0</v>
      </c>
      <c r="L22" s="173" t="str">
        <f t="shared" si="1"/>
        <v/>
      </c>
      <c r="M22" s="173"/>
      <c r="N22" s="173"/>
      <c r="O22" s="173"/>
      <c r="P22" s="173"/>
      <c r="Q22" s="173"/>
      <c r="R22" s="173"/>
      <c r="S22" s="173"/>
      <c r="T22" s="173"/>
      <c r="U22" s="173"/>
      <c r="V22" s="173"/>
      <c r="W22" s="173"/>
    </row>
    <row r="23" spans="1:23" ht="26.25" customHeight="1">
      <c r="A23" s="67">
        <v>13</v>
      </c>
      <c r="B23" s="81"/>
      <c r="C23" s="82"/>
      <c r="D23" s="244"/>
      <c r="E23" s="245"/>
      <c r="F23" s="83"/>
      <c r="G23" s="84"/>
      <c r="H23" s="87"/>
      <c r="I23" s="101"/>
      <c r="J23" s="86"/>
      <c r="K23" s="173">
        <f t="shared" si="0"/>
        <v>0</v>
      </c>
      <c r="L23" s="173" t="str">
        <f t="shared" si="1"/>
        <v/>
      </c>
      <c r="M23" s="173"/>
      <c r="N23" s="173"/>
      <c r="O23" s="173"/>
      <c r="P23" s="173"/>
      <c r="Q23" s="173"/>
      <c r="R23" s="173"/>
      <c r="S23" s="173"/>
      <c r="T23" s="173"/>
      <c r="U23" s="173"/>
      <c r="V23" s="173"/>
      <c r="W23" s="173"/>
    </row>
    <row r="24" spans="1:23" ht="26.25" customHeight="1">
      <c r="A24" s="67">
        <v>14</v>
      </c>
      <c r="B24" s="81"/>
      <c r="C24" s="82"/>
      <c r="D24" s="244"/>
      <c r="E24" s="245"/>
      <c r="F24" s="83"/>
      <c r="G24" s="84"/>
      <c r="H24" s="87"/>
      <c r="I24" s="101"/>
      <c r="J24" s="86"/>
      <c r="K24" s="173">
        <f t="shared" si="0"/>
        <v>0</v>
      </c>
      <c r="L24" s="173" t="str">
        <f t="shared" si="1"/>
        <v/>
      </c>
      <c r="M24" s="173"/>
      <c r="N24" s="173"/>
      <c r="O24" s="173"/>
      <c r="P24" s="173"/>
      <c r="Q24" s="173"/>
      <c r="R24" s="173"/>
      <c r="S24" s="173"/>
      <c r="T24" s="173"/>
      <c r="U24" s="173"/>
      <c r="V24" s="173"/>
      <c r="W24" s="173"/>
    </row>
    <row r="25" spans="1:23" ht="26.25" customHeight="1" thickBot="1">
      <c r="A25" s="68">
        <v>15</v>
      </c>
      <c r="B25" s="88"/>
      <c r="C25" s="123"/>
      <c r="D25" s="254"/>
      <c r="E25" s="255"/>
      <c r="F25" s="89"/>
      <c r="G25" s="90"/>
      <c r="H25" s="92"/>
      <c r="I25" s="101"/>
      <c r="J25" s="91"/>
      <c r="K25" s="173">
        <f t="shared" si="0"/>
        <v>0</v>
      </c>
      <c r="L25" s="173" t="str">
        <f t="shared" si="1"/>
        <v/>
      </c>
      <c r="M25" s="173"/>
      <c r="N25" s="173"/>
      <c r="O25" s="173"/>
      <c r="P25" s="173"/>
      <c r="Q25" s="173"/>
      <c r="R25" s="173"/>
      <c r="S25" s="173"/>
      <c r="T25" s="173"/>
      <c r="U25" s="173"/>
      <c r="V25" s="173"/>
      <c r="W25" s="173"/>
    </row>
    <row r="26" spans="1:23" ht="26.25" customHeight="1" thickTop="1" thickBot="1">
      <c r="A26" s="240" t="s">
        <v>66</v>
      </c>
      <c r="B26" s="241"/>
      <c r="C26" s="242"/>
      <c r="D26" s="242"/>
      <c r="E26" s="242"/>
      <c r="F26" s="241"/>
      <c r="G26" s="243"/>
      <c r="H26" s="107">
        <f>(SUMIF(C11:C25,"保育士等キャリアアップ研修",K11:K25)+SUMIF(C11:C25,"幼稚園教諭旧免許状更新講習・免許法認定講習",K11:K25)+SUMIF(C11:C25,"その他",L11:L25))</f>
        <v>0</v>
      </c>
      <c r="I26" s="102">
        <f>SUM(I27:I28)</f>
        <v>0</v>
      </c>
      <c r="J26" s="169"/>
      <c r="K26" s="173"/>
      <c r="L26" s="173"/>
      <c r="M26" s="173"/>
      <c r="N26" s="173"/>
      <c r="O26" s="173"/>
      <c r="P26" s="173"/>
      <c r="Q26" s="173"/>
      <c r="R26" s="173"/>
      <c r="S26" s="173"/>
      <c r="T26" s="173"/>
      <c r="U26" s="173"/>
      <c r="V26" s="173"/>
      <c r="W26" s="173"/>
    </row>
    <row r="27" spans="1:23" ht="26.25" hidden="1" customHeight="1" thickBot="1">
      <c r="A27" s="240"/>
      <c r="B27" s="241"/>
      <c r="C27" s="242"/>
      <c r="D27" s="242"/>
      <c r="E27" s="242"/>
      <c r="F27" s="241"/>
      <c r="G27" s="243"/>
      <c r="H27" s="106" t="s">
        <v>93</v>
      </c>
      <c r="I27" s="102">
        <f>SUMIF(C11:C25,"園内研修",I11:I25)</f>
        <v>0</v>
      </c>
      <c r="J27" s="169" t="e">
        <f>I27/(I27+I28)</f>
        <v>#DIV/0!</v>
      </c>
      <c r="K27" s="173"/>
      <c r="L27" s="173"/>
      <c r="M27" s="173"/>
      <c r="N27" s="173"/>
      <c r="O27" s="173"/>
      <c r="P27" s="173"/>
      <c r="Q27" s="173"/>
      <c r="R27" s="173"/>
      <c r="S27" s="173"/>
      <c r="T27" s="173"/>
      <c r="U27" s="173"/>
      <c r="V27" s="173"/>
      <c r="W27" s="173"/>
    </row>
    <row r="28" spans="1:23" ht="26.25" hidden="1" customHeight="1" thickBot="1">
      <c r="A28" s="240"/>
      <c r="B28" s="241"/>
      <c r="C28" s="242"/>
      <c r="D28" s="242"/>
      <c r="E28" s="242"/>
      <c r="F28" s="241"/>
      <c r="G28" s="243"/>
      <c r="H28" s="106" t="s">
        <v>94</v>
      </c>
      <c r="I28" s="102">
        <f>SUMIF(C11:C25,"横浜市（区）主催研修",I11:I25)</f>
        <v>0</v>
      </c>
      <c r="J28" s="169"/>
      <c r="K28" s="173"/>
      <c r="L28" s="173"/>
      <c r="M28" s="173"/>
      <c r="N28" s="173"/>
      <c r="O28" s="173"/>
      <c r="P28" s="173"/>
      <c r="Q28" s="173"/>
      <c r="R28" s="173"/>
      <c r="S28" s="173"/>
      <c r="T28" s="173"/>
      <c r="U28" s="173"/>
      <c r="V28" s="173"/>
      <c r="W28" s="173"/>
    </row>
    <row r="29" spans="1:23" s="52" customFormat="1" ht="15" customHeight="1">
      <c r="A29" s="164"/>
      <c r="B29" s="170" t="s">
        <v>68</v>
      </c>
      <c r="C29" s="171"/>
      <c r="D29" s="171"/>
      <c r="E29" s="171"/>
      <c r="F29" s="171"/>
      <c r="G29" s="171"/>
      <c r="H29" s="171"/>
      <c r="I29" s="171"/>
      <c r="J29" s="171"/>
      <c r="K29" s="175"/>
      <c r="L29" s="175"/>
      <c r="M29" s="175"/>
      <c r="N29" s="175"/>
      <c r="O29" s="175"/>
      <c r="P29" s="175"/>
      <c r="Q29" s="175"/>
      <c r="R29" s="175"/>
      <c r="S29" s="175"/>
      <c r="T29" s="175"/>
      <c r="U29" s="175"/>
      <c r="V29" s="175"/>
      <c r="W29" s="175"/>
    </row>
    <row r="30" spans="1:23" s="52" customFormat="1" ht="15" customHeight="1">
      <c r="A30" s="164"/>
      <c r="B30" s="165" t="s">
        <v>125</v>
      </c>
      <c r="C30" s="171"/>
      <c r="D30" s="171"/>
      <c r="E30" s="171"/>
      <c r="F30" s="171"/>
      <c r="G30" s="171"/>
      <c r="H30" s="171"/>
      <c r="I30" s="171"/>
      <c r="J30" s="171"/>
      <c r="K30" s="175"/>
      <c r="L30" s="175"/>
      <c r="M30" s="175"/>
      <c r="N30" s="175"/>
      <c r="O30" s="175"/>
      <c r="P30" s="175"/>
      <c r="Q30" s="175"/>
      <c r="R30" s="175"/>
      <c r="S30" s="175"/>
      <c r="T30" s="175"/>
      <c r="U30" s="175"/>
      <c r="V30" s="175"/>
      <c r="W30" s="175"/>
    </row>
    <row r="31" spans="1:23" s="52" customFormat="1" ht="15" customHeight="1">
      <c r="A31" s="164"/>
      <c r="B31" s="172" t="s">
        <v>124</v>
      </c>
      <c r="C31" s="171"/>
      <c r="D31" s="171"/>
      <c r="E31" s="171"/>
      <c r="F31" s="171"/>
      <c r="G31" s="171"/>
      <c r="H31" s="171"/>
      <c r="I31" s="171"/>
      <c r="J31" s="171"/>
      <c r="K31" s="175"/>
      <c r="L31" s="175"/>
      <c r="M31" s="175"/>
      <c r="N31" s="175"/>
      <c r="O31" s="175"/>
      <c r="P31" s="175"/>
      <c r="Q31" s="175"/>
      <c r="R31" s="175"/>
      <c r="S31" s="175"/>
      <c r="T31" s="175"/>
      <c r="U31" s="175"/>
      <c r="V31" s="175"/>
      <c r="W31" s="175"/>
    </row>
    <row r="32" spans="1:23" s="52" customFormat="1" ht="15" customHeight="1">
      <c r="A32" s="164"/>
      <c r="B32" s="172" t="s">
        <v>126</v>
      </c>
      <c r="C32" s="171"/>
      <c r="D32" s="171"/>
      <c r="E32" s="171"/>
      <c r="F32" s="171"/>
      <c r="G32" s="171"/>
      <c r="H32" s="171"/>
      <c r="I32" s="171"/>
      <c r="J32" s="171"/>
      <c r="K32" s="175"/>
      <c r="L32" s="175"/>
      <c r="M32" s="175"/>
      <c r="N32" s="175"/>
      <c r="O32" s="175"/>
      <c r="P32" s="175"/>
      <c r="Q32" s="175"/>
      <c r="R32" s="175"/>
      <c r="S32" s="175"/>
      <c r="T32" s="175"/>
      <c r="U32" s="175"/>
      <c r="V32" s="175"/>
      <c r="W32" s="175"/>
    </row>
    <row r="33" spans="1:23" s="52" customFormat="1" ht="15" customHeight="1">
      <c r="A33" s="164"/>
      <c r="B33" s="165" t="s">
        <v>122</v>
      </c>
      <c r="C33" s="172"/>
      <c r="D33" s="171"/>
      <c r="E33" s="171"/>
      <c r="F33" s="171"/>
      <c r="G33" s="171"/>
      <c r="H33" s="171"/>
      <c r="I33" s="171"/>
      <c r="J33" s="171"/>
      <c r="K33" s="175"/>
      <c r="L33" s="175"/>
      <c r="M33" s="175"/>
      <c r="N33" s="175"/>
      <c r="O33" s="175"/>
      <c r="P33" s="175"/>
      <c r="Q33" s="175"/>
      <c r="R33" s="175"/>
      <c r="S33" s="175"/>
      <c r="T33" s="175"/>
      <c r="U33" s="175"/>
      <c r="V33" s="175"/>
      <c r="W33" s="175"/>
    </row>
    <row r="34" spans="1:23" s="52" customFormat="1" ht="15" customHeight="1">
      <c r="A34" s="164"/>
      <c r="B34" s="246" t="s">
        <v>67</v>
      </c>
      <c r="C34" s="246"/>
      <c r="D34" s="171"/>
      <c r="E34" s="171"/>
      <c r="F34" s="171"/>
      <c r="G34" s="171"/>
      <c r="H34" s="171"/>
      <c r="I34" s="171"/>
      <c r="J34" s="171"/>
      <c r="K34" s="175"/>
      <c r="L34" s="175"/>
      <c r="M34" s="175"/>
      <c r="N34" s="175"/>
      <c r="O34" s="175"/>
      <c r="P34" s="175"/>
      <c r="Q34" s="175"/>
      <c r="R34" s="175"/>
      <c r="S34" s="175"/>
      <c r="T34" s="175"/>
      <c r="U34" s="175"/>
      <c r="V34" s="175"/>
      <c r="W34" s="175"/>
    </row>
    <row r="35" spans="1:23" s="52" customFormat="1" ht="15" customHeight="1">
      <c r="A35" s="164"/>
      <c r="B35" s="165" t="s">
        <v>123</v>
      </c>
      <c r="C35" s="171"/>
      <c r="D35" s="171"/>
      <c r="E35" s="171"/>
      <c r="F35" s="171"/>
      <c r="G35" s="171"/>
      <c r="H35" s="171"/>
      <c r="I35" s="171"/>
      <c r="J35" s="171"/>
      <c r="K35" s="175"/>
      <c r="L35" s="175"/>
      <c r="M35" s="175"/>
      <c r="N35" s="175"/>
      <c r="O35" s="175"/>
      <c r="P35" s="175"/>
      <c r="Q35" s="175"/>
      <c r="R35" s="175"/>
      <c r="S35" s="175"/>
      <c r="T35" s="175"/>
      <c r="U35" s="175"/>
      <c r="V35" s="175"/>
      <c r="W35" s="175"/>
    </row>
    <row r="36" spans="1:23" s="52" customFormat="1" ht="15" customHeight="1">
      <c r="A36" s="65"/>
      <c r="C36" s="50"/>
      <c r="D36" s="50"/>
      <c r="E36" s="50"/>
      <c r="F36" s="50"/>
      <c r="G36" s="50"/>
      <c r="H36" s="50"/>
      <c r="I36" s="50"/>
      <c r="J36" s="50"/>
    </row>
    <row r="37" spans="1:23" s="52" customFormat="1" ht="15" customHeight="1">
      <c r="A37" s="65"/>
      <c r="B37" s="124" t="s">
        <v>95</v>
      </c>
      <c r="C37" s="125"/>
      <c r="D37" s="125"/>
      <c r="E37" s="125"/>
      <c r="F37" s="125"/>
      <c r="G37" s="50"/>
      <c r="H37" s="50"/>
      <c r="I37" s="50"/>
      <c r="J37" s="50"/>
    </row>
    <row r="38" spans="1:23" s="52" customFormat="1" ht="30" customHeight="1">
      <c r="A38" s="65"/>
      <c r="B38" s="177"/>
      <c r="C38" s="178"/>
      <c r="D38" s="178"/>
      <c r="E38" s="178"/>
      <c r="F38" s="178"/>
      <c r="G38" s="178"/>
      <c r="H38" s="178"/>
      <c r="I38" s="178"/>
      <c r="J38" s="178"/>
    </row>
    <row r="39" spans="1:23" s="52" customFormat="1" ht="15" customHeight="1">
      <c r="A39" s="65"/>
      <c r="B39" s="58"/>
      <c r="C39" s="50"/>
      <c r="D39" s="50"/>
      <c r="E39" s="50"/>
      <c r="F39" s="50"/>
      <c r="G39" s="50"/>
      <c r="H39" s="50"/>
      <c r="I39" s="50"/>
      <c r="J39" s="50"/>
    </row>
    <row r="40" spans="1:23" s="52" customFormat="1" ht="15" customHeight="1">
      <c r="A40" s="65"/>
      <c r="B40" s="58"/>
      <c r="C40" s="50"/>
      <c r="D40" s="50"/>
      <c r="E40" s="50"/>
      <c r="F40" s="50"/>
      <c r="G40" s="50"/>
      <c r="H40" s="50"/>
      <c r="I40" s="50"/>
      <c r="J40" s="50"/>
    </row>
    <row r="41" spans="1:23" s="53" customFormat="1" ht="15" customHeight="1">
      <c r="A41" s="69"/>
      <c r="B41" s="57"/>
      <c r="C41" s="51"/>
      <c r="D41" s="51"/>
      <c r="E41" s="51"/>
      <c r="F41" s="51"/>
      <c r="G41" s="51"/>
      <c r="H41" s="51"/>
      <c r="I41" s="51"/>
      <c r="J41" s="51"/>
    </row>
  </sheetData>
  <sheetProtection algorithmName="SHA-512" hashValue="b0cmUefCauaLsl+oiz/HjOa0U2GVPgoUP075ycnR6PT5Gy48BZGa4V0quf7K1piTHDKgaigfwG3IJgu32FNWHg==" saltValue="/FpRSzWJL37KtT9oczZ/zg==" spinCount="100000" sheet="1" insertRows="0"/>
  <mergeCells count="28">
    <mergeCell ref="H4:J4"/>
    <mergeCell ref="H5:J5"/>
    <mergeCell ref="C6:D6"/>
    <mergeCell ref="H6:J6"/>
    <mergeCell ref="C7:D7"/>
    <mergeCell ref="H7:J7"/>
    <mergeCell ref="D20:E20"/>
    <mergeCell ref="B8:C8"/>
    <mergeCell ref="D10:E10"/>
    <mergeCell ref="D11:E11"/>
    <mergeCell ref="D12:E12"/>
    <mergeCell ref="D13:E13"/>
    <mergeCell ref="D14:E14"/>
    <mergeCell ref="D15:E15"/>
    <mergeCell ref="D16:E16"/>
    <mergeCell ref="D17:E17"/>
    <mergeCell ref="D18:E18"/>
    <mergeCell ref="D19:E19"/>
    <mergeCell ref="A27:G27"/>
    <mergeCell ref="A28:G28"/>
    <mergeCell ref="B34:C34"/>
    <mergeCell ref="B38:J38"/>
    <mergeCell ref="D21:E21"/>
    <mergeCell ref="D22:E22"/>
    <mergeCell ref="D23:E23"/>
    <mergeCell ref="D24:E24"/>
    <mergeCell ref="D25:E25"/>
    <mergeCell ref="A26:G26"/>
  </mergeCells>
  <phoneticPr fontId="2"/>
  <conditionalFormatting sqref="F11:F25">
    <cfRule type="expression" dxfId="233" priority="3">
      <formula>$C11="その他"</formula>
    </cfRule>
    <cfRule type="expression" dxfId="232" priority="4">
      <formula>$C11&lt;&gt;"保育士等キャリアアップ研修"</formula>
    </cfRule>
    <cfRule type="expression" dxfId="231" priority="18" stopIfTrue="1">
      <formula>$C11="保育士等キャリアアップ研修"</formula>
    </cfRule>
  </conditionalFormatting>
  <conditionalFormatting sqref="H26:I26 C7 D8">
    <cfRule type="cellIs" dxfId="230" priority="17" operator="equal">
      <formula>""</formula>
    </cfRule>
  </conditionalFormatting>
  <conditionalFormatting sqref="E1">
    <cfRule type="cellIs" dxfId="229" priority="16" operator="equal">
      <formula>""</formula>
    </cfRule>
  </conditionalFormatting>
  <conditionalFormatting sqref="H3:J7">
    <cfRule type="cellIs" dxfId="228" priority="15" operator="equal">
      <formula>""</formula>
    </cfRule>
  </conditionalFormatting>
  <conditionalFormatting sqref="C6">
    <cfRule type="cellIs" dxfId="227" priority="14" operator="equal">
      <formula>""</formula>
    </cfRule>
  </conditionalFormatting>
  <conditionalFormatting sqref="D11:E25">
    <cfRule type="expression" dxfId="226" priority="11">
      <formula>$C11="横浜市（区）主催研修"</formula>
    </cfRule>
    <cfRule type="expression" dxfId="225" priority="12">
      <formula>$C11="園内研修"</formula>
    </cfRule>
    <cfRule type="expression" dxfId="224" priority="13">
      <formula>$C11="幼稚園教諭旧免許状更新講習・免許法認定講習"</formula>
    </cfRule>
  </conditionalFormatting>
  <conditionalFormatting sqref="H11:H25">
    <cfRule type="expression" dxfId="223" priority="1">
      <formula>$C11="その他"</formula>
    </cfRule>
    <cfRule type="expression" dxfId="222" priority="10">
      <formula>$C11="【職員処遇改善費のみ対象】横浜市（区）主催研修"</formula>
    </cfRule>
  </conditionalFormatting>
  <conditionalFormatting sqref="I11:I25">
    <cfRule type="expression" dxfId="221" priority="5">
      <formula>$C11="保育士等キャリアアップ研修"</formula>
    </cfRule>
    <cfRule type="expression" dxfId="220" priority="9">
      <formula>$C11="幼稚園教諭旧免許状更新講習・免許法認定講習"</formula>
    </cfRule>
  </conditionalFormatting>
  <conditionalFormatting sqref="G11:G25">
    <cfRule type="expression" dxfId="219" priority="2">
      <formula>$C11="その他"</formula>
    </cfRule>
    <cfRule type="expression" dxfId="218" priority="6">
      <formula>$C11="【職員処遇改善費のみ対象】横浜市（区）主催研修"</formula>
    </cfRule>
    <cfRule type="expression" dxfId="217" priority="7">
      <formula>$C11="園内研修"</formula>
    </cfRule>
    <cfRule type="expression" dxfId="216" priority="8">
      <formula>$C11="幼稚園教諭旧免許状更新講習・免許法認定講習"</formula>
    </cfRule>
  </conditionalFormatting>
  <dataValidations count="11">
    <dataValidation type="list" allowBlank="1" showInputMessage="1" showErrorMessage="1" sqref="O6">
      <formula1>" "</formula1>
    </dataValidation>
    <dataValidation type="list" allowBlank="1" showInputMessage="1" showErrorMessage="1" sqref="C11:C25">
      <formula1>INDIRECT($D$8)</formula1>
    </dataValidation>
    <dataValidation type="list" allowBlank="1" showInputMessage="1" showErrorMessage="1" sqref="D8">
      <formula1>"〇,×"</formula1>
    </dataValidation>
    <dataValidation type="textLength" operator="equal" allowBlank="1" showInputMessage="1" showErrorMessage="1" promptTitle="修了証番号" prompt="保育士等キャリアアップ研修の時のみ12桁の修了証番号を入力" sqref="G11:G25">
      <formula1>12</formula1>
    </dataValidation>
    <dataValidation type="custom" allowBlank="1" showInputMessage="1" showErrorMessage="1" promptTitle="講義名・テーマ" prompt="保育士等キャリアアップ研修の時は入力不要" sqref="F11:F25">
      <formula1>OR(AND(D11="保育士等キャリアアップ研修",F11=""),AND(D11="幼稚園教諭免許状更新講習",F11&lt;&gt;""))</formula1>
    </dataValidation>
    <dataValidation type="list" allowBlank="1" showInputMessage="1" showErrorMessage="1" promptTitle="実施主体" prompt="幼稚園教諭旧免許状更新講習時は入力不要" sqref="D11:E11">
      <formula1>INDIRECT($C$11)</formula1>
    </dataValidation>
    <dataValidation type="date" operator="lessThanOrEqual" allowBlank="1" showInputMessage="1" showErrorMessage="1" error="賃金改善開始月の４月以前に研修修了が必要です。" sqref="B11:B25">
      <formula1>45016</formula1>
    </dataValidation>
    <dataValidation type="list" allowBlank="1" showInputMessage="1" showErrorMessage="1" promptTitle="実施主体" prompt="幼稚園教諭旧免許状更新講習時は入力不要" sqref="D12:E25">
      <formula1>INDIRECT($C12)</formula1>
    </dataValidation>
    <dataValidation type="decimal" operator="greaterThanOrEqual" allowBlank="1" showInputMessage="1" showErrorMessage="1" sqref="I11:I25">
      <formula1>0</formula1>
    </dataValidation>
    <dataValidation type="list" allowBlank="1" showInputMessage="1" showErrorMessage="1" sqref="H11:H24">
      <formula1>INDIRECT($C$6)</formula1>
    </dataValidation>
    <dataValidation type="list" allowBlank="1" showInputMessage="1" showErrorMessage="1" sqref="H25">
      <formula1>INDIRECT($C$5)</formula1>
    </dataValidation>
  </dataValidations>
  <printOptions horizontalCentered="1"/>
  <pageMargins left="0.25" right="0.25" top="0.75" bottom="0.75" header="0.3" footer="0.3"/>
  <pageSetup paperSize="8" scale="99" orientation="landscape" cellComments="asDisplayed"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マスタ!$C$3:$C$4</xm:f>
          </x14:formula1>
          <xm:sqref>C6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W41"/>
  <sheetViews>
    <sheetView showZeros="0" view="pageBreakPreview" zoomScale="85" zoomScaleNormal="70" zoomScaleSheetLayoutView="85" workbookViewId="0">
      <selection activeCell="C6" sqref="C6:D6"/>
    </sheetView>
  </sheetViews>
  <sheetFormatPr defaultRowHeight="18.75"/>
  <cols>
    <col min="1" max="1" width="5" style="66" customWidth="1"/>
    <col min="2" max="2" width="13.625" style="71" customWidth="1"/>
    <col min="3" max="3" width="33.875" style="2" customWidth="1"/>
    <col min="4" max="4" width="9.375" style="2" customWidth="1"/>
    <col min="5" max="5" width="37.625" style="2" customWidth="1"/>
    <col min="6" max="6" width="42.875" style="2" customWidth="1"/>
    <col min="7" max="7" width="19.625" style="2" customWidth="1"/>
    <col min="8" max="8" width="19" style="2" customWidth="1"/>
    <col min="9" max="9" width="15.625" style="2" hidden="1" customWidth="1"/>
    <col min="10" max="10" width="27.5" style="2" customWidth="1"/>
    <col min="11" max="12" width="9" style="2" customWidth="1"/>
    <col min="13" max="14" width="9" style="2"/>
    <col min="15" max="15" width="50.625" style="2" customWidth="1"/>
    <col min="16" max="16384" width="9" style="2"/>
  </cols>
  <sheetData>
    <row r="1" spans="1:23" ht="29.25" customHeight="1">
      <c r="A1" s="74" t="s">
        <v>73</v>
      </c>
      <c r="B1" s="70"/>
      <c r="C1" s="59"/>
      <c r="D1" s="60" t="s">
        <v>62</v>
      </c>
      <c r="E1" s="122">
        <f>①集計表!F1</f>
        <v>5</v>
      </c>
      <c r="F1" s="61" t="s">
        <v>110</v>
      </c>
      <c r="G1" s="59"/>
      <c r="H1" s="59"/>
      <c r="I1" s="59"/>
      <c r="J1" s="73"/>
      <c r="K1" s="173"/>
      <c r="L1" s="173"/>
      <c r="M1" s="173"/>
      <c r="N1" s="173"/>
      <c r="O1" s="173"/>
      <c r="P1" s="173"/>
      <c r="Q1" s="173"/>
      <c r="R1" s="173"/>
      <c r="S1" s="173"/>
      <c r="T1" s="173"/>
      <c r="U1" s="173"/>
      <c r="V1" s="173"/>
      <c r="W1" s="173"/>
    </row>
    <row r="2" spans="1:23" ht="19.5" thickBot="1">
      <c r="A2" s="65"/>
      <c r="B2" s="58"/>
      <c r="C2" s="1"/>
      <c r="D2" s="1"/>
      <c r="E2" s="1"/>
      <c r="F2" s="4"/>
      <c r="G2" s="1"/>
      <c r="H2" s="5"/>
      <c r="I2" s="5"/>
      <c r="J2" s="5"/>
      <c r="K2" s="173"/>
      <c r="L2" s="173"/>
      <c r="M2" s="173"/>
      <c r="N2" s="173"/>
      <c r="O2" s="173"/>
      <c r="P2" s="173"/>
      <c r="Q2" s="173"/>
      <c r="R2" s="173"/>
      <c r="S2" s="173"/>
      <c r="T2" s="173"/>
      <c r="U2" s="173"/>
      <c r="V2" s="173"/>
      <c r="W2" s="173"/>
    </row>
    <row r="3" spans="1:23" s="6" customFormat="1" ht="24.95" customHeight="1">
      <c r="A3" s="66"/>
      <c r="B3" s="58"/>
      <c r="C3" s="3"/>
      <c r="D3" s="3"/>
      <c r="E3" s="3"/>
      <c r="F3" s="7"/>
      <c r="G3" s="8" t="s">
        <v>1</v>
      </c>
      <c r="H3" s="121">
        <f>①集計表!O3</f>
        <v>0</v>
      </c>
      <c r="I3" s="120" t="s">
        <v>3</v>
      </c>
      <c r="J3" s="120" t="s">
        <v>3</v>
      </c>
      <c r="K3" s="174"/>
      <c r="L3" s="174"/>
      <c r="M3" s="174"/>
      <c r="N3" s="174"/>
      <c r="O3" s="174"/>
      <c r="P3" s="174"/>
      <c r="Q3" s="174"/>
      <c r="R3" s="174"/>
      <c r="S3" s="174"/>
      <c r="T3" s="174"/>
      <c r="U3" s="174"/>
      <c r="V3" s="174"/>
      <c r="W3" s="174"/>
    </row>
    <row r="4" spans="1:23" s="6" customFormat="1" ht="24.95" customHeight="1">
      <c r="A4" s="65"/>
      <c r="B4" s="58"/>
      <c r="C4" s="3"/>
      <c r="D4" s="3"/>
      <c r="E4" s="3"/>
      <c r="F4" s="7"/>
      <c r="G4" s="12" t="s">
        <v>4</v>
      </c>
      <c r="H4" s="247">
        <f>①集計表!O4</f>
        <v>0</v>
      </c>
      <c r="I4" s="247"/>
      <c r="J4" s="248"/>
      <c r="K4" s="174"/>
      <c r="L4" s="174"/>
      <c r="M4" s="174"/>
      <c r="N4" s="174"/>
      <c r="O4" s="174"/>
      <c r="P4" s="174"/>
      <c r="Q4" s="174"/>
      <c r="R4" s="174"/>
      <c r="S4" s="174"/>
      <c r="T4" s="174"/>
      <c r="U4" s="174"/>
      <c r="V4" s="174"/>
      <c r="W4" s="174"/>
    </row>
    <row r="5" spans="1:23" s="6" customFormat="1" ht="24.95" customHeight="1" thickBot="1">
      <c r="A5" s="65"/>
      <c r="B5" s="77"/>
      <c r="C5" s="3"/>
      <c r="D5" s="14"/>
      <c r="E5" s="14"/>
      <c r="F5" s="7"/>
      <c r="G5" s="15" t="s">
        <v>7</v>
      </c>
      <c r="H5" s="249">
        <f>①集計表!O5</f>
        <v>0</v>
      </c>
      <c r="I5" s="249"/>
      <c r="J5" s="250"/>
      <c r="K5" s="174"/>
      <c r="L5" s="174"/>
      <c r="M5" s="174"/>
      <c r="N5" s="174"/>
      <c r="O5" s="174"/>
      <c r="P5" s="174"/>
      <c r="Q5" s="174"/>
      <c r="R5" s="174"/>
      <c r="S5" s="174"/>
      <c r="T5" s="174"/>
      <c r="U5" s="174"/>
      <c r="V5" s="174"/>
      <c r="W5" s="174"/>
    </row>
    <row r="6" spans="1:23" s="6" customFormat="1" ht="24.95" customHeight="1">
      <c r="A6" s="65"/>
      <c r="B6" s="72" t="s">
        <v>6</v>
      </c>
      <c r="C6" s="260"/>
      <c r="D6" s="261"/>
      <c r="E6" s="14"/>
      <c r="F6" s="7"/>
      <c r="G6" s="76" t="s">
        <v>64</v>
      </c>
      <c r="H6" s="249">
        <f>①集計表!O6</f>
        <v>0</v>
      </c>
      <c r="I6" s="249"/>
      <c r="J6" s="250"/>
      <c r="K6" s="174"/>
      <c r="L6" s="174" t="str">
        <f>IF(C6="なし_職員処遇改善費の対象者","研修名_職員処遇改善費","研修名_処遇Ⅱ")</f>
        <v>研修名_処遇Ⅱ</v>
      </c>
      <c r="M6" s="174"/>
      <c r="N6" s="174"/>
      <c r="O6" s="174"/>
      <c r="P6" s="174"/>
      <c r="Q6" s="174"/>
      <c r="R6" s="174"/>
      <c r="S6" s="174"/>
      <c r="T6" s="174"/>
      <c r="U6" s="174"/>
      <c r="V6" s="174"/>
      <c r="W6" s="174"/>
    </row>
    <row r="7" spans="1:23" s="6" customFormat="1" ht="24.95" customHeight="1" thickBot="1">
      <c r="A7" s="65"/>
      <c r="B7" s="140" t="s">
        <v>9</v>
      </c>
      <c r="C7" s="262"/>
      <c r="D7" s="263"/>
      <c r="E7" s="14"/>
      <c r="F7" s="7"/>
      <c r="G7" s="17" t="s">
        <v>65</v>
      </c>
      <c r="H7" s="251">
        <f>①集計表!O7</f>
        <v>0</v>
      </c>
      <c r="I7" s="252"/>
      <c r="J7" s="253"/>
      <c r="K7" s="174"/>
      <c r="L7" s="174"/>
      <c r="M7" s="174"/>
      <c r="N7" s="174"/>
      <c r="O7" s="174"/>
      <c r="P7" s="174"/>
      <c r="Q7" s="174"/>
      <c r="R7" s="174"/>
      <c r="S7" s="174"/>
      <c r="T7" s="174"/>
      <c r="U7" s="174"/>
      <c r="V7" s="174"/>
      <c r="W7" s="174"/>
    </row>
    <row r="8" spans="1:23" s="6" customFormat="1" ht="24.95" customHeight="1" thickBot="1">
      <c r="A8" s="65"/>
      <c r="B8" s="258" t="s">
        <v>111</v>
      </c>
      <c r="C8" s="259"/>
      <c r="D8" s="176" t="s">
        <v>113</v>
      </c>
      <c r="E8" s="14"/>
      <c r="F8" s="7"/>
      <c r="G8" s="131"/>
      <c r="H8" s="21"/>
      <c r="I8" s="139"/>
      <c r="J8" s="139"/>
      <c r="K8" s="174"/>
      <c r="L8" s="174"/>
      <c r="M8" s="174"/>
      <c r="N8" s="174"/>
      <c r="O8" s="174"/>
      <c r="P8" s="174"/>
      <c r="Q8" s="174"/>
      <c r="R8" s="174"/>
      <c r="S8" s="174"/>
      <c r="T8" s="174"/>
      <c r="U8" s="174"/>
      <c r="V8" s="174"/>
      <c r="W8" s="174"/>
    </row>
    <row r="9" spans="1:23" ht="24.95" customHeight="1">
      <c r="A9" s="65"/>
      <c r="B9" s="58"/>
      <c r="C9" s="19"/>
      <c r="D9" s="20"/>
      <c r="E9" s="20"/>
      <c r="F9" s="19"/>
      <c r="G9" s="19"/>
      <c r="H9" s="21"/>
      <c r="I9" s="22"/>
      <c r="J9" s="23"/>
      <c r="K9" s="173"/>
      <c r="L9" s="173"/>
      <c r="M9" s="173"/>
      <c r="N9" s="173"/>
      <c r="O9" s="173"/>
      <c r="P9" s="173"/>
      <c r="Q9" s="173"/>
      <c r="R9" s="173"/>
      <c r="S9" s="173"/>
      <c r="T9" s="173"/>
      <c r="U9" s="173"/>
      <c r="V9" s="173"/>
      <c r="W9" s="173"/>
    </row>
    <row r="10" spans="1:23" ht="69" customHeight="1" thickBot="1">
      <c r="A10" s="64" t="s">
        <v>15</v>
      </c>
      <c r="B10" s="134" t="s">
        <v>127</v>
      </c>
      <c r="C10" s="62" t="s">
        <v>106</v>
      </c>
      <c r="D10" s="256" t="s">
        <v>78</v>
      </c>
      <c r="E10" s="257"/>
      <c r="F10" s="62" t="s">
        <v>19</v>
      </c>
      <c r="G10" s="63" t="s">
        <v>20</v>
      </c>
      <c r="H10" s="75" t="s">
        <v>77</v>
      </c>
      <c r="I10" s="78" t="s">
        <v>76</v>
      </c>
      <c r="J10" s="62" t="s">
        <v>63</v>
      </c>
      <c r="K10" s="173"/>
      <c r="L10" s="173"/>
      <c r="M10" s="173"/>
      <c r="N10" s="173"/>
      <c r="O10" s="173"/>
      <c r="P10" s="173"/>
      <c r="Q10" s="173"/>
      <c r="R10" s="173"/>
      <c r="S10" s="173"/>
      <c r="T10" s="173"/>
      <c r="U10" s="173"/>
      <c r="V10" s="173"/>
      <c r="W10" s="173"/>
    </row>
    <row r="11" spans="1:23" ht="26.25" customHeight="1">
      <c r="A11" s="67">
        <v>1</v>
      </c>
      <c r="B11" s="81"/>
      <c r="C11" s="82"/>
      <c r="D11" s="244"/>
      <c r="E11" s="245"/>
      <c r="F11" s="83"/>
      <c r="G11" s="84"/>
      <c r="H11" s="85"/>
      <c r="I11" s="100"/>
      <c r="J11" s="86"/>
      <c r="K11" s="173">
        <f>IF(H11&lt;&gt;"",1,0)</f>
        <v>0</v>
      </c>
      <c r="L11" s="173" t="str">
        <f>IF(C11="その他",1,"")</f>
        <v/>
      </c>
      <c r="M11" s="173"/>
      <c r="N11" s="173"/>
      <c r="O11" s="173"/>
      <c r="P11" s="173"/>
      <c r="Q11" s="173"/>
      <c r="R11" s="173"/>
      <c r="S11" s="173"/>
      <c r="T11" s="173"/>
      <c r="U11" s="173"/>
      <c r="V11" s="173"/>
      <c r="W11" s="173"/>
    </row>
    <row r="12" spans="1:23" ht="26.25" customHeight="1">
      <c r="A12" s="67">
        <v>2</v>
      </c>
      <c r="B12" s="81"/>
      <c r="C12" s="82"/>
      <c r="D12" s="244"/>
      <c r="E12" s="245"/>
      <c r="F12" s="83"/>
      <c r="G12" s="84"/>
      <c r="H12" s="87"/>
      <c r="I12" s="101"/>
      <c r="J12" s="86"/>
      <c r="K12" s="173">
        <f t="shared" ref="K12:K25" si="0">IF(H12&lt;&gt;"",1,0)</f>
        <v>0</v>
      </c>
      <c r="L12" s="173" t="str">
        <f t="shared" ref="L12:L25" si="1">IF(C12="その他",1,"")</f>
        <v/>
      </c>
      <c r="M12" s="173"/>
      <c r="N12" s="173"/>
      <c r="O12" s="173"/>
      <c r="P12" s="173"/>
      <c r="Q12" s="173"/>
      <c r="R12" s="173"/>
      <c r="S12" s="173"/>
      <c r="T12" s="173"/>
      <c r="U12" s="173"/>
      <c r="V12" s="173"/>
      <c r="W12" s="173"/>
    </row>
    <row r="13" spans="1:23" ht="26.25" customHeight="1">
      <c r="A13" s="67">
        <v>3</v>
      </c>
      <c r="B13" s="81"/>
      <c r="C13" s="82"/>
      <c r="D13" s="244"/>
      <c r="E13" s="245"/>
      <c r="F13" s="83"/>
      <c r="G13" s="84"/>
      <c r="H13" s="87"/>
      <c r="I13" s="101"/>
      <c r="J13" s="86"/>
      <c r="K13" s="173">
        <f t="shared" si="0"/>
        <v>0</v>
      </c>
      <c r="L13" s="173" t="str">
        <f t="shared" si="1"/>
        <v/>
      </c>
      <c r="M13" s="173"/>
      <c r="N13" s="173"/>
      <c r="O13" s="173"/>
      <c r="P13" s="173"/>
      <c r="Q13" s="173"/>
      <c r="R13" s="173"/>
      <c r="S13" s="173"/>
      <c r="T13" s="173"/>
      <c r="U13" s="173"/>
      <c r="V13" s="173"/>
      <c r="W13" s="173"/>
    </row>
    <row r="14" spans="1:23" ht="26.25" customHeight="1">
      <c r="A14" s="67">
        <v>4</v>
      </c>
      <c r="B14" s="81"/>
      <c r="C14" s="82"/>
      <c r="D14" s="244"/>
      <c r="E14" s="245"/>
      <c r="F14" s="83"/>
      <c r="G14" s="84"/>
      <c r="H14" s="87"/>
      <c r="I14" s="101"/>
      <c r="J14" s="86"/>
      <c r="K14" s="173">
        <f>IF(H14&lt;&gt;"",1,0)</f>
        <v>0</v>
      </c>
      <c r="L14" s="173" t="str">
        <f t="shared" si="1"/>
        <v/>
      </c>
      <c r="M14" s="173"/>
      <c r="N14" s="173"/>
      <c r="O14" s="173"/>
      <c r="P14" s="173"/>
      <c r="Q14" s="173"/>
      <c r="R14" s="173"/>
      <c r="S14" s="173"/>
      <c r="T14" s="173"/>
      <c r="U14" s="173"/>
      <c r="V14" s="173"/>
      <c r="W14" s="173"/>
    </row>
    <row r="15" spans="1:23" ht="26.25" customHeight="1">
      <c r="A15" s="67">
        <v>5</v>
      </c>
      <c r="B15" s="81"/>
      <c r="C15" s="82"/>
      <c r="D15" s="244"/>
      <c r="E15" s="245"/>
      <c r="F15" s="83"/>
      <c r="G15" s="84"/>
      <c r="H15" s="87"/>
      <c r="I15" s="101"/>
      <c r="J15" s="86"/>
      <c r="K15" s="173">
        <f t="shared" si="0"/>
        <v>0</v>
      </c>
      <c r="L15" s="173" t="str">
        <f t="shared" si="1"/>
        <v/>
      </c>
      <c r="M15" s="173"/>
      <c r="N15" s="173"/>
      <c r="O15" s="173"/>
      <c r="P15" s="173"/>
      <c r="Q15" s="173"/>
      <c r="R15" s="173"/>
      <c r="S15" s="173"/>
      <c r="T15" s="173"/>
      <c r="U15" s="173"/>
      <c r="V15" s="173"/>
      <c r="W15" s="173"/>
    </row>
    <row r="16" spans="1:23" ht="26.25" customHeight="1">
      <c r="A16" s="67">
        <v>6</v>
      </c>
      <c r="B16" s="81"/>
      <c r="C16" s="82"/>
      <c r="D16" s="244"/>
      <c r="E16" s="245"/>
      <c r="F16" s="83"/>
      <c r="G16" s="84"/>
      <c r="H16" s="87"/>
      <c r="I16" s="101"/>
      <c r="J16" s="86"/>
      <c r="K16" s="173">
        <f t="shared" si="0"/>
        <v>0</v>
      </c>
      <c r="L16" s="173" t="str">
        <f t="shared" si="1"/>
        <v/>
      </c>
      <c r="M16" s="173"/>
      <c r="N16" s="173"/>
      <c r="O16" s="173"/>
      <c r="P16" s="173"/>
      <c r="Q16" s="173"/>
      <c r="R16" s="173"/>
      <c r="S16" s="173"/>
      <c r="T16" s="173"/>
      <c r="U16" s="173"/>
      <c r="V16" s="173"/>
      <c r="W16" s="173"/>
    </row>
    <row r="17" spans="1:23" ht="26.25" customHeight="1">
      <c r="A17" s="67">
        <v>7</v>
      </c>
      <c r="B17" s="81"/>
      <c r="C17" s="82"/>
      <c r="D17" s="244"/>
      <c r="E17" s="245"/>
      <c r="F17" s="83"/>
      <c r="G17" s="84"/>
      <c r="H17" s="87"/>
      <c r="I17" s="101"/>
      <c r="J17" s="86"/>
      <c r="K17" s="173">
        <f t="shared" si="0"/>
        <v>0</v>
      </c>
      <c r="L17" s="173" t="str">
        <f t="shared" si="1"/>
        <v/>
      </c>
      <c r="M17" s="173"/>
      <c r="N17" s="173"/>
      <c r="O17" s="173"/>
      <c r="P17" s="173"/>
      <c r="Q17" s="173"/>
      <c r="R17" s="173"/>
      <c r="S17" s="173"/>
      <c r="T17" s="173"/>
      <c r="U17" s="173"/>
      <c r="V17" s="173"/>
      <c r="W17" s="173"/>
    </row>
    <row r="18" spans="1:23" ht="26.25" customHeight="1">
      <c r="A18" s="67">
        <v>8</v>
      </c>
      <c r="B18" s="81"/>
      <c r="C18" s="82"/>
      <c r="D18" s="244"/>
      <c r="E18" s="245"/>
      <c r="F18" s="83"/>
      <c r="G18" s="84"/>
      <c r="H18" s="87"/>
      <c r="I18" s="101"/>
      <c r="J18" s="86"/>
      <c r="K18" s="173">
        <f t="shared" si="0"/>
        <v>0</v>
      </c>
      <c r="L18" s="173" t="str">
        <f t="shared" si="1"/>
        <v/>
      </c>
      <c r="M18" s="173"/>
      <c r="N18" s="173"/>
      <c r="O18" s="173"/>
      <c r="P18" s="173"/>
      <c r="Q18" s="173"/>
      <c r="R18" s="173"/>
      <c r="S18" s="173"/>
      <c r="T18" s="173"/>
      <c r="U18" s="173"/>
      <c r="V18" s="173"/>
      <c r="W18" s="173"/>
    </row>
    <row r="19" spans="1:23" ht="26.25" customHeight="1">
      <c r="A19" s="67">
        <v>9</v>
      </c>
      <c r="B19" s="81"/>
      <c r="C19" s="82"/>
      <c r="D19" s="244"/>
      <c r="E19" s="245"/>
      <c r="F19" s="83"/>
      <c r="G19" s="84"/>
      <c r="H19" s="87"/>
      <c r="I19" s="101"/>
      <c r="J19" s="86"/>
      <c r="K19" s="173">
        <f t="shared" si="0"/>
        <v>0</v>
      </c>
      <c r="L19" s="173" t="str">
        <f t="shared" si="1"/>
        <v/>
      </c>
      <c r="M19" s="173"/>
      <c r="N19" s="173"/>
      <c r="O19" s="173"/>
      <c r="P19" s="173"/>
      <c r="Q19" s="173"/>
      <c r="R19" s="173"/>
      <c r="S19" s="173"/>
      <c r="T19" s="173"/>
      <c r="U19" s="173"/>
      <c r="V19" s="173"/>
      <c r="W19" s="173"/>
    </row>
    <row r="20" spans="1:23" ht="26.25" customHeight="1">
      <c r="A20" s="67">
        <v>10</v>
      </c>
      <c r="B20" s="81"/>
      <c r="C20" s="82"/>
      <c r="D20" s="244"/>
      <c r="E20" s="245"/>
      <c r="F20" s="83"/>
      <c r="G20" s="84"/>
      <c r="H20" s="87"/>
      <c r="I20" s="101"/>
      <c r="J20" s="86"/>
      <c r="K20" s="173">
        <f t="shared" si="0"/>
        <v>0</v>
      </c>
      <c r="L20" s="173" t="str">
        <f t="shared" si="1"/>
        <v/>
      </c>
      <c r="M20" s="173"/>
      <c r="N20" s="173"/>
      <c r="O20" s="173"/>
      <c r="P20" s="173"/>
      <c r="Q20" s="173"/>
      <c r="R20" s="173"/>
      <c r="S20" s="173"/>
      <c r="T20" s="173"/>
      <c r="U20" s="173"/>
      <c r="V20" s="173"/>
      <c r="W20" s="173"/>
    </row>
    <row r="21" spans="1:23" ht="26.25" customHeight="1">
      <c r="A21" s="67">
        <v>11</v>
      </c>
      <c r="B21" s="81"/>
      <c r="C21" s="82"/>
      <c r="D21" s="244"/>
      <c r="E21" s="245"/>
      <c r="F21" s="83"/>
      <c r="G21" s="84"/>
      <c r="H21" s="87"/>
      <c r="I21" s="101"/>
      <c r="J21" s="86"/>
      <c r="K21" s="173">
        <f t="shared" si="0"/>
        <v>0</v>
      </c>
      <c r="L21" s="173" t="str">
        <f t="shared" si="1"/>
        <v/>
      </c>
      <c r="M21" s="173"/>
      <c r="N21" s="173"/>
      <c r="O21" s="173"/>
      <c r="P21" s="173"/>
      <c r="Q21" s="173"/>
      <c r="R21" s="173"/>
      <c r="S21" s="173"/>
      <c r="T21" s="173"/>
      <c r="U21" s="173"/>
      <c r="V21" s="173"/>
      <c r="W21" s="173"/>
    </row>
    <row r="22" spans="1:23" ht="26.25" customHeight="1">
      <c r="A22" s="67">
        <v>12</v>
      </c>
      <c r="B22" s="81"/>
      <c r="C22" s="82"/>
      <c r="D22" s="244"/>
      <c r="E22" s="245"/>
      <c r="F22" s="83"/>
      <c r="G22" s="84"/>
      <c r="H22" s="87"/>
      <c r="I22" s="101"/>
      <c r="J22" s="86"/>
      <c r="K22" s="173">
        <f t="shared" si="0"/>
        <v>0</v>
      </c>
      <c r="L22" s="173" t="str">
        <f t="shared" si="1"/>
        <v/>
      </c>
      <c r="M22" s="173"/>
      <c r="N22" s="173"/>
      <c r="O22" s="173"/>
      <c r="P22" s="173"/>
      <c r="Q22" s="173"/>
      <c r="R22" s="173"/>
      <c r="S22" s="173"/>
      <c r="T22" s="173"/>
      <c r="U22" s="173"/>
      <c r="V22" s="173"/>
      <c r="W22" s="173"/>
    </row>
    <row r="23" spans="1:23" ht="26.25" customHeight="1">
      <c r="A23" s="67">
        <v>13</v>
      </c>
      <c r="B23" s="81"/>
      <c r="C23" s="82"/>
      <c r="D23" s="244"/>
      <c r="E23" s="245"/>
      <c r="F23" s="83"/>
      <c r="G23" s="84"/>
      <c r="H23" s="87"/>
      <c r="I23" s="101"/>
      <c r="J23" s="86"/>
      <c r="K23" s="173">
        <f t="shared" si="0"/>
        <v>0</v>
      </c>
      <c r="L23" s="173" t="str">
        <f t="shared" si="1"/>
        <v/>
      </c>
      <c r="M23" s="173"/>
      <c r="N23" s="173"/>
      <c r="O23" s="173"/>
      <c r="P23" s="173"/>
      <c r="Q23" s="173"/>
      <c r="R23" s="173"/>
      <c r="S23" s="173"/>
      <c r="T23" s="173"/>
      <c r="U23" s="173"/>
      <c r="V23" s="173"/>
      <c r="W23" s="173"/>
    </row>
    <row r="24" spans="1:23" ht="26.25" customHeight="1">
      <c r="A24" s="67">
        <v>14</v>
      </c>
      <c r="B24" s="81"/>
      <c r="C24" s="82"/>
      <c r="D24" s="244"/>
      <c r="E24" s="245"/>
      <c r="F24" s="83"/>
      <c r="G24" s="84"/>
      <c r="H24" s="87"/>
      <c r="I24" s="101"/>
      <c r="J24" s="86"/>
      <c r="K24" s="173">
        <f t="shared" si="0"/>
        <v>0</v>
      </c>
      <c r="L24" s="173" t="str">
        <f t="shared" si="1"/>
        <v/>
      </c>
      <c r="M24" s="173"/>
      <c r="N24" s="173"/>
      <c r="O24" s="173"/>
      <c r="P24" s="173"/>
      <c r="Q24" s="173"/>
      <c r="R24" s="173"/>
      <c r="S24" s="173"/>
      <c r="T24" s="173"/>
      <c r="U24" s="173"/>
      <c r="V24" s="173"/>
      <c r="W24" s="173"/>
    </row>
    <row r="25" spans="1:23" ht="26.25" customHeight="1" thickBot="1">
      <c r="A25" s="68">
        <v>15</v>
      </c>
      <c r="B25" s="88"/>
      <c r="C25" s="123"/>
      <c r="D25" s="254"/>
      <c r="E25" s="255"/>
      <c r="F25" s="89"/>
      <c r="G25" s="90"/>
      <c r="H25" s="92"/>
      <c r="I25" s="101"/>
      <c r="J25" s="91"/>
      <c r="K25" s="173">
        <f t="shared" si="0"/>
        <v>0</v>
      </c>
      <c r="L25" s="173" t="str">
        <f t="shared" si="1"/>
        <v/>
      </c>
      <c r="M25" s="173"/>
      <c r="N25" s="173"/>
      <c r="O25" s="173"/>
      <c r="P25" s="173"/>
      <c r="Q25" s="173"/>
      <c r="R25" s="173"/>
      <c r="S25" s="173"/>
      <c r="T25" s="173"/>
      <c r="U25" s="173"/>
      <c r="V25" s="173"/>
      <c r="W25" s="173"/>
    </row>
    <row r="26" spans="1:23" ht="26.25" customHeight="1" thickTop="1" thickBot="1">
      <c r="A26" s="240" t="s">
        <v>66</v>
      </c>
      <c r="B26" s="241"/>
      <c r="C26" s="242"/>
      <c r="D26" s="242"/>
      <c r="E26" s="242"/>
      <c r="F26" s="241"/>
      <c r="G26" s="243"/>
      <c r="H26" s="107">
        <f>(SUMIF(C11:C25,"保育士等キャリアアップ研修",K11:K25)+SUMIF(C11:C25,"幼稚園教諭旧免許状更新講習・免許法認定講習",K11:K25)+SUMIF(C11:C25,"その他",L11:L25))</f>
        <v>0</v>
      </c>
      <c r="I26" s="102">
        <f>SUM(I27:I28)</f>
        <v>0</v>
      </c>
      <c r="J26" s="169"/>
      <c r="K26" s="173"/>
      <c r="L26" s="173"/>
      <c r="M26" s="173"/>
      <c r="N26" s="173"/>
      <c r="O26" s="173"/>
      <c r="P26" s="173"/>
      <c r="Q26" s="173"/>
      <c r="R26" s="173"/>
      <c r="S26" s="173"/>
      <c r="T26" s="173"/>
      <c r="U26" s="173"/>
      <c r="V26" s="173"/>
      <c r="W26" s="173"/>
    </row>
    <row r="27" spans="1:23" ht="26.25" hidden="1" customHeight="1" thickBot="1">
      <c r="A27" s="240"/>
      <c r="B27" s="241"/>
      <c r="C27" s="242"/>
      <c r="D27" s="242"/>
      <c r="E27" s="242"/>
      <c r="F27" s="241"/>
      <c r="G27" s="243"/>
      <c r="H27" s="106" t="s">
        <v>93</v>
      </c>
      <c r="I27" s="102">
        <f>SUMIF(C11:C25,"園内研修",I11:I25)</f>
        <v>0</v>
      </c>
      <c r="J27" s="169" t="e">
        <f>I27/(I27+I28)</f>
        <v>#DIV/0!</v>
      </c>
      <c r="K27" s="173"/>
      <c r="L27" s="173"/>
      <c r="M27" s="173"/>
      <c r="N27" s="173"/>
      <c r="O27" s="173"/>
      <c r="P27" s="173"/>
      <c r="Q27" s="173"/>
      <c r="R27" s="173"/>
      <c r="S27" s="173"/>
      <c r="T27" s="173"/>
      <c r="U27" s="173"/>
      <c r="V27" s="173"/>
      <c r="W27" s="173"/>
    </row>
    <row r="28" spans="1:23" ht="26.25" hidden="1" customHeight="1" thickBot="1">
      <c r="A28" s="240"/>
      <c r="B28" s="241"/>
      <c r="C28" s="242"/>
      <c r="D28" s="242"/>
      <c r="E28" s="242"/>
      <c r="F28" s="241"/>
      <c r="G28" s="243"/>
      <c r="H28" s="106" t="s">
        <v>94</v>
      </c>
      <c r="I28" s="102">
        <f>SUMIF(C11:C25,"横浜市（区）主催研修",I11:I25)</f>
        <v>0</v>
      </c>
      <c r="J28" s="169"/>
      <c r="K28" s="173"/>
      <c r="L28" s="173"/>
      <c r="M28" s="173"/>
      <c r="N28" s="173"/>
      <c r="O28" s="173"/>
      <c r="P28" s="173"/>
      <c r="Q28" s="173"/>
      <c r="R28" s="173"/>
      <c r="S28" s="173"/>
      <c r="T28" s="173"/>
      <c r="U28" s="173"/>
      <c r="V28" s="173"/>
      <c r="W28" s="173"/>
    </row>
    <row r="29" spans="1:23" s="52" customFormat="1" ht="15" customHeight="1">
      <c r="A29" s="164"/>
      <c r="B29" s="170" t="s">
        <v>68</v>
      </c>
      <c r="C29" s="171"/>
      <c r="D29" s="171"/>
      <c r="E29" s="171"/>
      <c r="F29" s="171"/>
      <c r="G29" s="171"/>
      <c r="H29" s="171"/>
      <c r="I29" s="171"/>
      <c r="J29" s="171"/>
      <c r="K29" s="175"/>
      <c r="L29" s="175"/>
      <c r="M29" s="175"/>
      <c r="N29" s="175"/>
      <c r="O29" s="175"/>
      <c r="P29" s="175"/>
      <c r="Q29" s="175"/>
      <c r="R29" s="175"/>
      <c r="S29" s="175"/>
      <c r="T29" s="175"/>
      <c r="U29" s="175"/>
      <c r="V29" s="175"/>
      <c r="W29" s="175"/>
    </row>
    <row r="30" spans="1:23" s="52" customFormat="1" ht="15" customHeight="1">
      <c r="A30" s="164"/>
      <c r="B30" s="165" t="s">
        <v>125</v>
      </c>
      <c r="C30" s="171"/>
      <c r="D30" s="171"/>
      <c r="E30" s="171"/>
      <c r="F30" s="171"/>
      <c r="G30" s="171"/>
      <c r="H30" s="171"/>
      <c r="I30" s="171"/>
      <c r="J30" s="171"/>
      <c r="K30" s="175"/>
      <c r="L30" s="175"/>
      <c r="M30" s="175"/>
      <c r="N30" s="175"/>
      <c r="O30" s="175"/>
      <c r="P30" s="175"/>
      <c r="Q30" s="175"/>
      <c r="R30" s="175"/>
      <c r="S30" s="175"/>
      <c r="T30" s="175"/>
      <c r="U30" s="175"/>
      <c r="V30" s="175"/>
      <c r="W30" s="175"/>
    </row>
    <row r="31" spans="1:23" s="52" customFormat="1" ht="15" customHeight="1">
      <c r="A31" s="164"/>
      <c r="B31" s="172" t="s">
        <v>124</v>
      </c>
      <c r="C31" s="171"/>
      <c r="D31" s="171"/>
      <c r="E31" s="171"/>
      <c r="F31" s="171"/>
      <c r="G31" s="171"/>
      <c r="H31" s="171"/>
      <c r="I31" s="171"/>
      <c r="J31" s="171"/>
      <c r="K31" s="175"/>
      <c r="L31" s="175"/>
      <c r="M31" s="175"/>
      <c r="N31" s="175"/>
      <c r="O31" s="175"/>
      <c r="P31" s="175"/>
      <c r="Q31" s="175"/>
      <c r="R31" s="175"/>
      <c r="S31" s="175"/>
      <c r="T31" s="175"/>
      <c r="U31" s="175"/>
      <c r="V31" s="175"/>
      <c r="W31" s="175"/>
    </row>
    <row r="32" spans="1:23" s="52" customFormat="1" ht="15" customHeight="1">
      <c r="A32" s="164"/>
      <c r="B32" s="172" t="s">
        <v>126</v>
      </c>
      <c r="C32" s="171"/>
      <c r="D32" s="171"/>
      <c r="E32" s="171"/>
      <c r="F32" s="171"/>
      <c r="G32" s="171"/>
      <c r="H32" s="171"/>
      <c r="I32" s="171"/>
      <c r="J32" s="171"/>
      <c r="K32" s="175"/>
      <c r="L32" s="175"/>
      <c r="M32" s="175"/>
      <c r="N32" s="175"/>
      <c r="O32" s="175"/>
      <c r="P32" s="175"/>
      <c r="Q32" s="175"/>
      <c r="R32" s="175"/>
      <c r="S32" s="175"/>
      <c r="T32" s="175"/>
      <c r="U32" s="175"/>
      <c r="V32" s="175"/>
      <c r="W32" s="175"/>
    </row>
    <row r="33" spans="1:23" s="52" customFormat="1" ht="15" customHeight="1">
      <c r="A33" s="164"/>
      <c r="B33" s="165" t="s">
        <v>122</v>
      </c>
      <c r="C33" s="172"/>
      <c r="D33" s="171"/>
      <c r="E33" s="171"/>
      <c r="F33" s="171"/>
      <c r="G33" s="171"/>
      <c r="H33" s="171"/>
      <c r="I33" s="171"/>
      <c r="J33" s="171"/>
      <c r="K33" s="175"/>
      <c r="L33" s="175"/>
      <c r="M33" s="175"/>
      <c r="N33" s="175"/>
      <c r="O33" s="175"/>
      <c r="P33" s="175"/>
      <c r="Q33" s="175"/>
      <c r="R33" s="175"/>
      <c r="S33" s="175"/>
      <c r="T33" s="175"/>
      <c r="U33" s="175"/>
      <c r="V33" s="175"/>
      <c r="W33" s="175"/>
    </row>
    <row r="34" spans="1:23" s="52" customFormat="1" ht="15" customHeight="1">
      <c r="A34" s="164"/>
      <c r="B34" s="246" t="s">
        <v>67</v>
      </c>
      <c r="C34" s="246"/>
      <c r="D34" s="171"/>
      <c r="E34" s="171"/>
      <c r="F34" s="171"/>
      <c r="G34" s="171"/>
      <c r="H34" s="171"/>
      <c r="I34" s="171"/>
      <c r="J34" s="171"/>
      <c r="K34" s="175"/>
      <c r="L34" s="175"/>
      <c r="M34" s="175"/>
      <c r="N34" s="175"/>
      <c r="O34" s="175"/>
      <c r="P34" s="175"/>
      <c r="Q34" s="175"/>
      <c r="R34" s="175"/>
      <c r="S34" s="175"/>
      <c r="T34" s="175"/>
      <c r="U34" s="175"/>
      <c r="V34" s="175"/>
      <c r="W34" s="175"/>
    </row>
    <row r="35" spans="1:23" s="52" customFormat="1" ht="15" customHeight="1">
      <c r="A35" s="164"/>
      <c r="B35" s="165" t="s">
        <v>123</v>
      </c>
      <c r="C35" s="171"/>
      <c r="D35" s="171"/>
      <c r="E35" s="171"/>
      <c r="F35" s="171"/>
      <c r="G35" s="171"/>
      <c r="H35" s="171"/>
      <c r="I35" s="171"/>
      <c r="J35" s="171"/>
      <c r="K35" s="175"/>
      <c r="L35" s="175"/>
      <c r="M35" s="175"/>
      <c r="N35" s="175"/>
      <c r="O35" s="175"/>
      <c r="P35" s="175"/>
      <c r="Q35" s="175"/>
      <c r="R35" s="175"/>
      <c r="S35" s="175"/>
      <c r="T35" s="175"/>
      <c r="U35" s="175"/>
      <c r="V35" s="175"/>
      <c r="W35" s="175"/>
    </row>
    <row r="36" spans="1:23" s="52" customFormat="1" ht="15" customHeight="1">
      <c r="A36" s="65"/>
      <c r="C36" s="50"/>
      <c r="D36" s="50"/>
      <c r="E36" s="50"/>
      <c r="F36" s="50"/>
      <c r="G36" s="50"/>
      <c r="H36" s="50"/>
      <c r="I36" s="50"/>
      <c r="J36" s="50"/>
    </row>
    <row r="37" spans="1:23" s="52" customFormat="1" ht="15" customHeight="1">
      <c r="A37" s="65"/>
      <c r="B37" s="124" t="s">
        <v>95</v>
      </c>
      <c r="C37" s="125"/>
      <c r="D37" s="125"/>
      <c r="E37" s="125"/>
      <c r="F37" s="125"/>
      <c r="G37" s="50"/>
      <c r="H37" s="50"/>
      <c r="I37" s="50"/>
      <c r="J37" s="50"/>
    </row>
    <row r="38" spans="1:23" s="52" customFormat="1" ht="30" customHeight="1">
      <c r="A38" s="65"/>
      <c r="B38" s="177"/>
      <c r="C38" s="178"/>
      <c r="D38" s="178"/>
      <c r="E38" s="178"/>
      <c r="F38" s="178"/>
      <c r="G38" s="178"/>
      <c r="H38" s="178"/>
      <c r="I38" s="178"/>
      <c r="J38" s="178"/>
    </row>
    <row r="39" spans="1:23" s="52" customFormat="1" ht="15" customHeight="1">
      <c r="A39" s="65"/>
      <c r="B39" s="58"/>
      <c r="C39" s="50"/>
      <c r="D39" s="50"/>
      <c r="E39" s="50"/>
      <c r="F39" s="50"/>
      <c r="G39" s="50"/>
      <c r="H39" s="50"/>
      <c r="I39" s="50"/>
      <c r="J39" s="50"/>
    </row>
    <row r="40" spans="1:23" s="52" customFormat="1" ht="15" customHeight="1">
      <c r="A40" s="65"/>
      <c r="B40" s="58"/>
      <c r="C40" s="50"/>
      <c r="D40" s="50"/>
      <c r="E40" s="50"/>
      <c r="F40" s="50"/>
      <c r="G40" s="50"/>
      <c r="H40" s="50"/>
      <c r="I40" s="50"/>
      <c r="J40" s="50"/>
    </row>
    <row r="41" spans="1:23" s="53" customFormat="1" ht="15" customHeight="1">
      <c r="A41" s="69"/>
      <c r="B41" s="57"/>
      <c r="C41" s="51"/>
      <c r="D41" s="51"/>
      <c r="E41" s="51"/>
      <c r="F41" s="51"/>
      <c r="G41" s="51"/>
      <c r="H41" s="51"/>
      <c r="I41" s="51"/>
      <c r="J41" s="51"/>
    </row>
  </sheetData>
  <sheetProtection algorithmName="SHA-512" hashValue="zuITx3x35lXKuGc0ZKQUCs0GE3r60hpRY/vQIbVHOFWsspEc4mB/QjoJ4a0dNugRLj8jd2QdKhZseb7wAguBqg==" saltValue="tZgFGYpH/ZwKcuauuJtoTA==" spinCount="100000" sheet="1" insertRows="0"/>
  <mergeCells count="28">
    <mergeCell ref="H4:J4"/>
    <mergeCell ref="H5:J5"/>
    <mergeCell ref="C6:D6"/>
    <mergeCell ref="H6:J6"/>
    <mergeCell ref="C7:D7"/>
    <mergeCell ref="H7:J7"/>
    <mergeCell ref="D20:E20"/>
    <mergeCell ref="B8:C8"/>
    <mergeCell ref="D10:E10"/>
    <mergeCell ref="D11:E11"/>
    <mergeCell ref="D12:E12"/>
    <mergeCell ref="D13:E13"/>
    <mergeCell ref="D14:E14"/>
    <mergeCell ref="D15:E15"/>
    <mergeCell ref="D16:E16"/>
    <mergeCell ref="D17:E17"/>
    <mergeCell ref="D18:E18"/>
    <mergeCell ref="D19:E19"/>
    <mergeCell ref="A27:G27"/>
    <mergeCell ref="A28:G28"/>
    <mergeCell ref="B34:C34"/>
    <mergeCell ref="B38:J38"/>
    <mergeCell ref="D21:E21"/>
    <mergeCell ref="D22:E22"/>
    <mergeCell ref="D23:E23"/>
    <mergeCell ref="D24:E24"/>
    <mergeCell ref="D25:E25"/>
    <mergeCell ref="A26:G26"/>
  </mergeCells>
  <phoneticPr fontId="2"/>
  <conditionalFormatting sqref="F11:F25">
    <cfRule type="expression" dxfId="215" priority="3">
      <formula>$C11="その他"</formula>
    </cfRule>
    <cfRule type="expression" dxfId="214" priority="4">
      <formula>$C11&lt;&gt;"保育士等キャリアアップ研修"</formula>
    </cfRule>
    <cfRule type="expression" dxfId="213" priority="18" stopIfTrue="1">
      <formula>$C11="保育士等キャリアアップ研修"</formula>
    </cfRule>
  </conditionalFormatting>
  <conditionalFormatting sqref="H26:I26 C7 D8">
    <cfRule type="cellIs" dxfId="212" priority="17" operator="equal">
      <formula>""</formula>
    </cfRule>
  </conditionalFormatting>
  <conditionalFormatting sqref="E1">
    <cfRule type="cellIs" dxfId="211" priority="16" operator="equal">
      <formula>""</formula>
    </cfRule>
  </conditionalFormatting>
  <conditionalFormatting sqref="H3:J7">
    <cfRule type="cellIs" dxfId="210" priority="15" operator="equal">
      <formula>""</formula>
    </cfRule>
  </conditionalFormatting>
  <conditionalFormatting sqref="C6">
    <cfRule type="cellIs" dxfId="209" priority="14" operator="equal">
      <formula>""</formula>
    </cfRule>
  </conditionalFormatting>
  <conditionalFormatting sqref="D11:E25">
    <cfRule type="expression" dxfId="208" priority="11">
      <formula>$C11="横浜市（区）主催研修"</formula>
    </cfRule>
    <cfRule type="expression" dxfId="207" priority="12">
      <formula>$C11="園内研修"</formula>
    </cfRule>
    <cfRule type="expression" dxfId="206" priority="13">
      <formula>$C11="幼稚園教諭旧免許状更新講習・免許法認定講習"</formula>
    </cfRule>
  </conditionalFormatting>
  <conditionalFormatting sqref="H11:H25">
    <cfRule type="expression" dxfId="205" priority="1">
      <formula>$C11="その他"</formula>
    </cfRule>
    <cfRule type="expression" dxfId="204" priority="10">
      <formula>$C11="【職員処遇改善費のみ対象】横浜市（区）主催研修"</formula>
    </cfRule>
  </conditionalFormatting>
  <conditionalFormatting sqref="I11:I25">
    <cfRule type="expression" dxfId="203" priority="5">
      <formula>$C11="保育士等キャリアアップ研修"</formula>
    </cfRule>
    <cfRule type="expression" dxfId="202" priority="9">
      <formula>$C11="幼稚園教諭旧免許状更新講習・免許法認定講習"</formula>
    </cfRule>
  </conditionalFormatting>
  <conditionalFormatting sqref="G11:G25">
    <cfRule type="expression" dxfId="201" priority="2">
      <formula>$C11="その他"</formula>
    </cfRule>
    <cfRule type="expression" dxfId="200" priority="6">
      <formula>$C11="【職員処遇改善費のみ対象】横浜市（区）主催研修"</formula>
    </cfRule>
    <cfRule type="expression" dxfId="199" priority="7">
      <formula>$C11="園内研修"</formula>
    </cfRule>
    <cfRule type="expression" dxfId="198" priority="8">
      <formula>$C11="幼稚園教諭旧免許状更新講習・免許法認定講習"</formula>
    </cfRule>
  </conditionalFormatting>
  <dataValidations count="11">
    <dataValidation type="list" allowBlank="1" showInputMessage="1" showErrorMessage="1" sqref="H25">
      <formula1>INDIRECT($C$5)</formula1>
    </dataValidation>
    <dataValidation type="list" allowBlank="1" showInputMessage="1" showErrorMessage="1" sqref="H11:H24">
      <formula1>INDIRECT($C$6)</formula1>
    </dataValidation>
    <dataValidation type="decimal" operator="greaterThanOrEqual" allowBlank="1" showInputMessage="1" showErrorMessage="1" sqref="I11:I25">
      <formula1>0</formula1>
    </dataValidation>
    <dataValidation type="list" allowBlank="1" showInputMessage="1" showErrorMessage="1" promptTitle="実施主体" prompt="幼稚園教諭旧免許状更新講習時は入力不要" sqref="D12:E25">
      <formula1>INDIRECT($C12)</formula1>
    </dataValidation>
    <dataValidation type="date" operator="lessThanOrEqual" allowBlank="1" showInputMessage="1" showErrorMessage="1" error="賃金改善開始月の４月以前に研修修了が必要です。" sqref="B11:B25">
      <formula1>45016</formula1>
    </dataValidation>
    <dataValidation type="list" allowBlank="1" showInputMessage="1" showErrorMessage="1" promptTitle="実施主体" prompt="幼稚園教諭旧免許状更新講習時は入力不要" sqref="D11:E11">
      <formula1>INDIRECT($C$11)</formula1>
    </dataValidation>
    <dataValidation type="custom" allowBlank="1" showInputMessage="1" showErrorMessage="1" promptTitle="講義名・テーマ" prompt="保育士等キャリアアップ研修の時は入力不要" sqref="F11:F25">
      <formula1>OR(AND(D11="保育士等キャリアアップ研修",F11=""),AND(D11="幼稚園教諭免許状更新講習",F11&lt;&gt;""))</formula1>
    </dataValidation>
    <dataValidation type="textLength" operator="equal" allowBlank="1" showInputMessage="1" showErrorMessage="1" promptTitle="修了証番号" prompt="保育士等キャリアアップ研修の時のみ12桁の修了証番号を入力" sqref="G11:G25">
      <formula1>12</formula1>
    </dataValidation>
    <dataValidation type="list" allowBlank="1" showInputMessage="1" showErrorMessage="1" sqref="D8">
      <formula1>"〇,×"</formula1>
    </dataValidation>
    <dataValidation type="list" allowBlank="1" showInputMessage="1" showErrorMessage="1" sqref="C11:C25">
      <formula1>INDIRECT($D$8)</formula1>
    </dataValidation>
    <dataValidation type="list" allowBlank="1" showInputMessage="1" showErrorMessage="1" sqref="O6">
      <formula1>" "</formula1>
    </dataValidation>
  </dataValidations>
  <printOptions horizontalCentered="1"/>
  <pageMargins left="0.25" right="0.25" top="0.75" bottom="0.75" header="0.3" footer="0.3"/>
  <pageSetup paperSize="8" scale="99" orientation="landscape" cellComments="asDisplayed"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マスタ!$C$3:$C$4</xm:f>
          </x14:formula1>
          <xm:sqref>C6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W41"/>
  <sheetViews>
    <sheetView showZeros="0" view="pageBreakPreview" zoomScale="85" zoomScaleNormal="70" zoomScaleSheetLayoutView="85" workbookViewId="0">
      <selection activeCell="C6" sqref="C6:D6"/>
    </sheetView>
  </sheetViews>
  <sheetFormatPr defaultRowHeight="18.75"/>
  <cols>
    <col min="1" max="1" width="5" style="66" customWidth="1"/>
    <col min="2" max="2" width="13.625" style="71" customWidth="1"/>
    <col min="3" max="3" width="33.875" style="2" customWidth="1"/>
    <col min="4" max="4" width="9.375" style="2" customWidth="1"/>
    <col min="5" max="5" width="37.625" style="2" customWidth="1"/>
    <col min="6" max="6" width="42.875" style="2" customWidth="1"/>
    <col min="7" max="7" width="19.625" style="2" customWidth="1"/>
    <col min="8" max="8" width="19" style="2" customWidth="1"/>
    <col min="9" max="9" width="15.625" style="2" hidden="1" customWidth="1"/>
    <col min="10" max="10" width="27.5" style="2" customWidth="1"/>
    <col min="11" max="12" width="9" style="2" customWidth="1"/>
    <col min="13" max="14" width="9" style="2"/>
    <col min="15" max="15" width="50.625" style="2" customWidth="1"/>
    <col min="16" max="16384" width="9" style="2"/>
  </cols>
  <sheetData>
    <row r="1" spans="1:23" ht="29.25" customHeight="1">
      <c r="A1" s="74" t="s">
        <v>73</v>
      </c>
      <c r="B1" s="70"/>
      <c r="C1" s="59"/>
      <c r="D1" s="60" t="s">
        <v>62</v>
      </c>
      <c r="E1" s="122">
        <f>①集計表!F1</f>
        <v>5</v>
      </c>
      <c r="F1" s="61" t="s">
        <v>110</v>
      </c>
      <c r="G1" s="59"/>
      <c r="H1" s="59"/>
      <c r="I1" s="59"/>
      <c r="J1" s="73"/>
      <c r="K1" s="173"/>
      <c r="L1" s="173"/>
      <c r="M1" s="173"/>
      <c r="N1" s="173"/>
      <c r="O1" s="173"/>
      <c r="P1" s="173"/>
      <c r="Q1" s="173"/>
      <c r="R1" s="173"/>
      <c r="S1" s="173"/>
      <c r="T1" s="173"/>
      <c r="U1" s="173"/>
      <c r="V1" s="173"/>
      <c r="W1" s="173"/>
    </row>
    <row r="2" spans="1:23" ht="19.5" thickBot="1">
      <c r="A2" s="65"/>
      <c r="B2" s="58"/>
      <c r="C2" s="1"/>
      <c r="D2" s="1"/>
      <c r="E2" s="1"/>
      <c r="F2" s="4"/>
      <c r="G2" s="1"/>
      <c r="H2" s="5"/>
      <c r="I2" s="5"/>
      <c r="J2" s="5"/>
      <c r="K2" s="173"/>
      <c r="L2" s="173"/>
      <c r="M2" s="173"/>
      <c r="N2" s="173"/>
      <c r="O2" s="173"/>
      <c r="P2" s="173"/>
      <c r="Q2" s="173"/>
      <c r="R2" s="173"/>
      <c r="S2" s="173"/>
      <c r="T2" s="173"/>
      <c r="U2" s="173"/>
      <c r="V2" s="173"/>
      <c r="W2" s="173"/>
    </row>
    <row r="3" spans="1:23" s="6" customFormat="1" ht="24.95" customHeight="1">
      <c r="A3" s="66"/>
      <c r="B3" s="58"/>
      <c r="C3" s="3"/>
      <c r="D3" s="3"/>
      <c r="E3" s="3"/>
      <c r="F3" s="7"/>
      <c r="G3" s="8" t="s">
        <v>1</v>
      </c>
      <c r="H3" s="121">
        <f>①集計表!O3</f>
        <v>0</v>
      </c>
      <c r="I3" s="120" t="s">
        <v>3</v>
      </c>
      <c r="J3" s="120" t="s">
        <v>3</v>
      </c>
      <c r="K3" s="174"/>
      <c r="L3" s="174"/>
      <c r="M3" s="174"/>
      <c r="N3" s="174"/>
      <c r="O3" s="174"/>
      <c r="P3" s="174"/>
      <c r="Q3" s="174"/>
      <c r="R3" s="174"/>
      <c r="S3" s="174"/>
      <c r="T3" s="174"/>
      <c r="U3" s="174"/>
      <c r="V3" s="174"/>
      <c r="W3" s="174"/>
    </row>
    <row r="4" spans="1:23" s="6" customFormat="1" ht="24.95" customHeight="1">
      <c r="A4" s="65"/>
      <c r="B4" s="58"/>
      <c r="C4" s="3"/>
      <c r="D4" s="3"/>
      <c r="E4" s="3"/>
      <c r="F4" s="7"/>
      <c r="G4" s="12" t="s">
        <v>4</v>
      </c>
      <c r="H4" s="247">
        <f>①集計表!O4</f>
        <v>0</v>
      </c>
      <c r="I4" s="247"/>
      <c r="J4" s="248"/>
      <c r="K4" s="174"/>
      <c r="L4" s="174"/>
      <c r="M4" s="174"/>
      <c r="N4" s="174"/>
      <c r="O4" s="174"/>
      <c r="P4" s="174"/>
      <c r="Q4" s="174"/>
      <c r="R4" s="174"/>
      <c r="S4" s="174"/>
      <c r="T4" s="174"/>
      <c r="U4" s="174"/>
      <c r="V4" s="174"/>
      <c r="W4" s="174"/>
    </row>
    <row r="5" spans="1:23" s="6" customFormat="1" ht="24.95" customHeight="1" thickBot="1">
      <c r="A5" s="65"/>
      <c r="B5" s="77"/>
      <c r="C5" s="3"/>
      <c r="D5" s="14"/>
      <c r="E5" s="14"/>
      <c r="F5" s="7"/>
      <c r="G5" s="15" t="s">
        <v>7</v>
      </c>
      <c r="H5" s="249">
        <f>①集計表!O5</f>
        <v>0</v>
      </c>
      <c r="I5" s="249"/>
      <c r="J5" s="250"/>
      <c r="K5" s="174"/>
      <c r="L5" s="174"/>
      <c r="M5" s="174"/>
      <c r="N5" s="174"/>
      <c r="O5" s="174"/>
      <c r="P5" s="174"/>
      <c r="Q5" s="174"/>
      <c r="R5" s="174"/>
      <c r="S5" s="174"/>
      <c r="T5" s="174"/>
      <c r="U5" s="174"/>
      <c r="V5" s="174"/>
      <c r="W5" s="174"/>
    </row>
    <row r="6" spans="1:23" s="6" customFormat="1" ht="24.95" customHeight="1">
      <c r="A6" s="65"/>
      <c r="B6" s="72" t="s">
        <v>6</v>
      </c>
      <c r="C6" s="260"/>
      <c r="D6" s="261"/>
      <c r="E6" s="14"/>
      <c r="F6" s="7"/>
      <c r="G6" s="76" t="s">
        <v>64</v>
      </c>
      <c r="H6" s="249">
        <f>①集計表!O6</f>
        <v>0</v>
      </c>
      <c r="I6" s="249"/>
      <c r="J6" s="250"/>
      <c r="K6" s="174"/>
      <c r="L6" s="174" t="str">
        <f>IF(C6="なし_職員処遇改善費の対象者","研修名_職員処遇改善費","研修名_処遇Ⅱ")</f>
        <v>研修名_処遇Ⅱ</v>
      </c>
      <c r="M6" s="174"/>
      <c r="N6" s="174"/>
      <c r="O6" s="174"/>
      <c r="P6" s="174"/>
      <c r="Q6" s="174"/>
      <c r="R6" s="174"/>
      <c r="S6" s="174"/>
      <c r="T6" s="174"/>
      <c r="U6" s="174"/>
      <c r="V6" s="174"/>
      <c r="W6" s="174"/>
    </row>
    <row r="7" spans="1:23" s="6" customFormat="1" ht="24.95" customHeight="1" thickBot="1">
      <c r="A7" s="65"/>
      <c r="B7" s="140" t="s">
        <v>9</v>
      </c>
      <c r="C7" s="262"/>
      <c r="D7" s="263"/>
      <c r="E7" s="14"/>
      <c r="F7" s="7"/>
      <c r="G7" s="17" t="s">
        <v>65</v>
      </c>
      <c r="H7" s="251">
        <f>①集計表!O7</f>
        <v>0</v>
      </c>
      <c r="I7" s="252"/>
      <c r="J7" s="253"/>
      <c r="K7" s="174"/>
      <c r="L7" s="174"/>
      <c r="M7" s="174"/>
      <c r="N7" s="174"/>
      <c r="O7" s="174"/>
      <c r="P7" s="174"/>
      <c r="Q7" s="174"/>
      <c r="R7" s="174"/>
      <c r="S7" s="174"/>
      <c r="T7" s="174"/>
      <c r="U7" s="174"/>
      <c r="V7" s="174"/>
      <c r="W7" s="174"/>
    </row>
    <row r="8" spans="1:23" s="6" customFormat="1" ht="24.95" customHeight="1" thickBot="1">
      <c r="A8" s="65"/>
      <c r="B8" s="258" t="s">
        <v>111</v>
      </c>
      <c r="C8" s="259"/>
      <c r="D8" s="176" t="s">
        <v>113</v>
      </c>
      <c r="E8" s="14"/>
      <c r="F8" s="7"/>
      <c r="G8" s="131"/>
      <c r="H8" s="21"/>
      <c r="I8" s="139"/>
      <c r="J8" s="139"/>
      <c r="K8" s="174"/>
      <c r="L8" s="174"/>
      <c r="M8" s="174"/>
      <c r="N8" s="174"/>
      <c r="O8" s="174"/>
      <c r="P8" s="174"/>
      <c r="Q8" s="174"/>
      <c r="R8" s="174"/>
      <c r="S8" s="174"/>
      <c r="T8" s="174"/>
      <c r="U8" s="174"/>
      <c r="V8" s="174"/>
      <c r="W8" s="174"/>
    </row>
    <row r="9" spans="1:23" ht="24.95" customHeight="1">
      <c r="A9" s="65"/>
      <c r="B9" s="58"/>
      <c r="C9" s="19"/>
      <c r="D9" s="20"/>
      <c r="E9" s="20"/>
      <c r="F9" s="19"/>
      <c r="G9" s="19"/>
      <c r="H9" s="21"/>
      <c r="I9" s="22"/>
      <c r="J9" s="23"/>
      <c r="K9" s="173"/>
      <c r="L9" s="173"/>
      <c r="M9" s="173"/>
      <c r="N9" s="173"/>
      <c r="O9" s="173"/>
      <c r="P9" s="173"/>
      <c r="Q9" s="173"/>
      <c r="R9" s="173"/>
      <c r="S9" s="173"/>
      <c r="T9" s="173"/>
      <c r="U9" s="173"/>
      <c r="V9" s="173"/>
      <c r="W9" s="173"/>
    </row>
    <row r="10" spans="1:23" ht="69" customHeight="1" thickBot="1">
      <c r="A10" s="64" t="s">
        <v>15</v>
      </c>
      <c r="B10" s="134" t="s">
        <v>127</v>
      </c>
      <c r="C10" s="62" t="s">
        <v>106</v>
      </c>
      <c r="D10" s="256" t="s">
        <v>78</v>
      </c>
      <c r="E10" s="257"/>
      <c r="F10" s="62" t="s">
        <v>19</v>
      </c>
      <c r="G10" s="63" t="s">
        <v>20</v>
      </c>
      <c r="H10" s="75" t="s">
        <v>77</v>
      </c>
      <c r="I10" s="78" t="s">
        <v>76</v>
      </c>
      <c r="J10" s="62" t="s">
        <v>63</v>
      </c>
      <c r="K10" s="173"/>
      <c r="L10" s="173"/>
      <c r="M10" s="173"/>
      <c r="N10" s="173"/>
      <c r="O10" s="173"/>
      <c r="P10" s="173"/>
      <c r="Q10" s="173"/>
      <c r="R10" s="173"/>
      <c r="S10" s="173"/>
      <c r="T10" s="173"/>
      <c r="U10" s="173"/>
      <c r="V10" s="173"/>
      <c r="W10" s="173"/>
    </row>
    <row r="11" spans="1:23" ht="26.25" customHeight="1">
      <c r="A11" s="67">
        <v>1</v>
      </c>
      <c r="B11" s="81"/>
      <c r="C11" s="82"/>
      <c r="D11" s="244"/>
      <c r="E11" s="245"/>
      <c r="F11" s="83"/>
      <c r="G11" s="84"/>
      <c r="H11" s="85"/>
      <c r="I11" s="100"/>
      <c r="J11" s="86"/>
      <c r="K11" s="173">
        <f>IF(H11&lt;&gt;"",1,0)</f>
        <v>0</v>
      </c>
      <c r="L11" s="173" t="str">
        <f>IF(C11="その他",1,"")</f>
        <v/>
      </c>
      <c r="M11" s="173"/>
      <c r="N11" s="173"/>
      <c r="O11" s="173"/>
      <c r="P11" s="173"/>
      <c r="Q11" s="173"/>
      <c r="R11" s="173"/>
      <c r="S11" s="173"/>
      <c r="T11" s="173"/>
      <c r="U11" s="173"/>
      <c r="V11" s="173"/>
      <c r="W11" s="173"/>
    </row>
    <row r="12" spans="1:23" ht="26.25" customHeight="1">
      <c r="A12" s="67">
        <v>2</v>
      </c>
      <c r="B12" s="81"/>
      <c r="C12" s="82"/>
      <c r="D12" s="244"/>
      <c r="E12" s="245"/>
      <c r="F12" s="83"/>
      <c r="G12" s="84"/>
      <c r="H12" s="87"/>
      <c r="I12" s="101"/>
      <c r="J12" s="86"/>
      <c r="K12" s="173">
        <f t="shared" ref="K12:K25" si="0">IF(H12&lt;&gt;"",1,0)</f>
        <v>0</v>
      </c>
      <c r="L12" s="173" t="str">
        <f t="shared" ref="L12:L25" si="1">IF(C12="その他",1,"")</f>
        <v/>
      </c>
      <c r="M12" s="173"/>
      <c r="N12" s="173"/>
      <c r="O12" s="173"/>
      <c r="P12" s="173"/>
      <c r="Q12" s="173"/>
      <c r="R12" s="173"/>
      <c r="S12" s="173"/>
      <c r="T12" s="173"/>
      <c r="U12" s="173"/>
      <c r="V12" s="173"/>
      <c r="W12" s="173"/>
    </row>
    <row r="13" spans="1:23" ht="26.25" customHeight="1">
      <c r="A13" s="67">
        <v>3</v>
      </c>
      <c r="B13" s="81"/>
      <c r="C13" s="82"/>
      <c r="D13" s="244"/>
      <c r="E13" s="245"/>
      <c r="F13" s="83"/>
      <c r="G13" s="84"/>
      <c r="H13" s="87"/>
      <c r="I13" s="101"/>
      <c r="J13" s="86"/>
      <c r="K13" s="173">
        <f t="shared" si="0"/>
        <v>0</v>
      </c>
      <c r="L13" s="173" t="str">
        <f t="shared" si="1"/>
        <v/>
      </c>
      <c r="M13" s="173"/>
      <c r="N13" s="173"/>
      <c r="O13" s="173"/>
      <c r="P13" s="173"/>
      <c r="Q13" s="173"/>
      <c r="R13" s="173"/>
      <c r="S13" s="173"/>
      <c r="T13" s="173"/>
      <c r="U13" s="173"/>
      <c r="V13" s="173"/>
      <c r="W13" s="173"/>
    </row>
    <row r="14" spans="1:23" ht="26.25" customHeight="1">
      <c r="A14" s="67">
        <v>4</v>
      </c>
      <c r="B14" s="81"/>
      <c r="C14" s="82"/>
      <c r="D14" s="244"/>
      <c r="E14" s="245"/>
      <c r="F14" s="83"/>
      <c r="G14" s="84"/>
      <c r="H14" s="87"/>
      <c r="I14" s="101"/>
      <c r="J14" s="86"/>
      <c r="K14" s="173">
        <f>IF(H14&lt;&gt;"",1,0)</f>
        <v>0</v>
      </c>
      <c r="L14" s="173" t="str">
        <f t="shared" si="1"/>
        <v/>
      </c>
      <c r="M14" s="173"/>
      <c r="N14" s="173"/>
      <c r="O14" s="173"/>
      <c r="P14" s="173"/>
      <c r="Q14" s="173"/>
      <c r="R14" s="173"/>
      <c r="S14" s="173"/>
      <c r="T14" s="173"/>
      <c r="U14" s="173"/>
      <c r="V14" s="173"/>
      <c r="W14" s="173"/>
    </row>
    <row r="15" spans="1:23" ht="26.25" customHeight="1">
      <c r="A15" s="67">
        <v>5</v>
      </c>
      <c r="B15" s="81"/>
      <c r="C15" s="82"/>
      <c r="D15" s="244"/>
      <c r="E15" s="245"/>
      <c r="F15" s="83"/>
      <c r="G15" s="84"/>
      <c r="H15" s="87"/>
      <c r="I15" s="101"/>
      <c r="J15" s="86"/>
      <c r="K15" s="173">
        <f t="shared" si="0"/>
        <v>0</v>
      </c>
      <c r="L15" s="173" t="str">
        <f t="shared" si="1"/>
        <v/>
      </c>
      <c r="M15" s="173"/>
      <c r="N15" s="173"/>
      <c r="O15" s="173"/>
      <c r="P15" s="173"/>
      <c r="Q15" s="173"/>
      <c r="R15" s="173"/>
      <c r="S15" s="173"/>
      <c r="T15" s="173"/>
      <c r="U15" s="173"/>
      <c r="V15" s="173"/>
      <c r="W15" s="173"/>
    </row>
    <row r="16" spans="1:23" ht="26.25" customHeight="1">
      <c r="A16" s="67">
        <v>6</v>
      </c>
      <c r="B16" s="81"/>
      <c r="C16" s="82"/>
      <c r="D16" s="244"/>
      <c r="E16" s="245"/>
      <c r="F16" s="83"/>
      <c r="G16" s="84"/>
      <c r="H16" s="87"/>
      <c r="I16" s="101"/>
      <c r="J16" s="86"/>
      <c r="K16" s="173">
        <f t="shared" si="0"/>
        <v>0</v>
      </c>
      <c r="L16" s="173" t="str">
        <f t="shared" si="1"/>
        <v/>
      </c>
      <c r="M16" s="173"/>
      <c r="N16" s="173"/>
      <c r="O16" s="173"/>
      <c r="P16" s="173"/>
      <c r="Q16" s="173"/>
      <c r="R16" s="173"/>
      <c r="S16" s="173"/>
      <c r="T16" s="173"/>
      <c r="U16" s="173"/>
      <c r="V16" s="173"/>
      <c r="W16" s="173"/>
    </row>
    <row r="17" spans="1:23" ht="26.25" customHeight="1">
      <c r="A17" s="67">
        <v>7</v>
      </c>
      <c r="B17" s="81"/>
      <c r="C17" s="82"/>
      <c r="D17" s="244"/>
      <c r="E17" s="245"/>
      <c r="F17" s="83"/>
      <c r="G17" s="84"/>
      <c r="H17" s="87"/>
      <c r="I17" s="101"/>
      <c r="J17" s="86"/>
      <c r="K17" s="173">
        <f t="shared" si="0"/>
        <v>0</v>
      </c>
      <c r="L17" s="173" t="str">
        <f t="shared" si="1"/>
        <v/>
      </c>
      <c r="M17" s="173"/>
      <c r="N17" s="173"/>
      <c r="O17" s="173"/>
      <c r="P17" s="173"/>
      <c r="Q17" s="173"/>
      <c r="R17" s="173"/>
      <c r="S17" s="173"/>
      <c r="T17" s="173"/>
      <c r="U17" s="173"/>
      <c r="V17" s="173"/>
      <c r="W17" s="173"/>
    </row>
    <row r="18" spans="1:23" ht="26.25" customHeight="1">
      <c r="A18" s="67">
        <v>8</v>
      </c>
      <c r="B18" s="81"/>
      <c r="C18" s="82"/>
      <c r="D18" s="244"/>
      <c r="E18" s="245"/>
      <c r="F18" s="83"/>
      <c r="G18" s="84"/>
      <c r="H18" s="87"/>
      <c r="I18" s="101"/>
      <c r="J18" s="86"/>
      <c r="K18" s="173">
        <f t="shared" si="0"/>
        <v>0</v>
      </c>
      <c r="L18" s="173" t="str">
        <f t="shared" si="1"/>
        <v/>
      </c>
      <c r="M18" s="173"/>
      <c r="N18" s="173"/>
      <c r="O18" s="173"/>
      <c r="P18" s="173"/>
      <c r="Q18" s="173"/>
      <c r="R18" s="173"/>
      <c r="S18" s="173"/>
      <c r="T18" s="173"/>
      <c r="U18" s="173"/>
      <c r="V18" s="173"/>
      <c r="W18" s="173"/>
    </row>
    <row r="19" spans="1:23" ht="26.25" customHeight="1">
      <c r="A19" s="67">
        <v>9</v>
      </c>
      <c r="B19" s="81"/>
      <c r="C19" s="82"/>
      <c r="D19" s="244"/>
      <c r="E19" s="245"/>
      <c r="F19" s="83"/>
      <c r="G19" s="84"/>
      <c r="H19" s="87"/>
      <c r="I19" s="101"/>
      <c r="J19" s="86"/>
      <c r="K19" s="173">
        <f t="shared" si="0"/>
        <v>0</v>
      </c>
      <c r="L19" s="173" t="str">
        <f t="shared" si="1"/>
        <v/>
      </c>
      <c r="M19" s="173"/>
      <c r="N19" s="173"/>
      <c r="O19" s="173"/>
      <c r="P19" s="173"/>
      <c r="Q19" s="173"/>
      <c r="R19" s="173"/>
      <c r="S19" s="173"/>
      <c r="T19" s="173"/>
      <c r="U19" s="173"/>
      <c r="V19" s="173"/>
      <c r="W19" s="173"/>
    </row>
    <row r="20" spans="1:23" ht="26.25" customHeight="1">
      <c r="A20" s="67">
        <v>10</v>
      </c>
      <c r="B20" s="81"/>
      <c r="C20" s="82"/>
      <c r="D20" s="244"/>
      <c r="E20" s="245"/>
      <c r="F20" s="83"/>
      <c r="G20" s="84"/>
      <c r="H20" s="87"/>
      <c r="I20" s="101"/>
      <c r="J20" s="86"/>
      <c r="K20" s="173">
        <f t="shared" si="0"/>
        <v>0</v>
      </c>
      <c r="L20" s="173" t="str">
        <f t="shared" si="1"/>
        <v/>
      </c>
      <c r="M20" s="173"/>
      <c r="N20" s="173"/>
      <c r="O20" s="173"/>
      <c r="P20" s="173"/>
      <c r="Q20" s="173"/>
      <c r="R20" s="173"/>
      <c r="S20" s="173"/>
      <c r="T20" s="173"/>
      <c r="U20" s="173"/>
      <c r="V20" s="173"/>
      <c r="W20" s="173"/>
    </row>
    <row r="21" spans="1:23" ht="26.25" customHeight="1">
      <c r="A21" s="67">
        <v>11</v>
      </c>
      <c r="B21" s="81"/>
      <c r="C21" s="82"/>
      <c r="D21" s="244"/>
      <c r="E21" s="245"/>
      <c r="F21" s="83"/>
      <c r="G21" s="84"/>
      <c r="H21" s="87"/>
      <c r="I21" s="101"/>
      <c r="J21" s="86"/>
      <c r="K21" s="173">
        <f t="shared" si="0"/>
        <v>0</v>
      </c>
      <c r="L21" s="173" t="str">
        <f t="shared" si="1"/>
        <v/>
      </c>
      <c r="M21" s="173"/>
      <c r="N21" s="173"/>
      <c r="O21" s="173"/>
      <c r="P21" s="173"/>
      <c r="Q21" s="173"/>
      <c r="R21" s="173"/>
      <c r="S21" s="173"/>
      <c r="T21" s="173"/>
      <c r="U21" s="173"/>
      <c r="V21" s="173"/>
      <c r="W21" s="173"/>
    </row>
    <row r="22" spans="1:23" ht="26.25" customHeight="1">
      <c r="A22" s="67">
        <v>12</v>
      </c>
      <c r="B22" s="81"/>
      <c r="C22" s="82"/>
      <c r="D22" s="244"/>
      <c r="E22" s="245"/>
      <c r="F22" s="83"/>
      <c r="G22" s="84"/>
      <c r="H22" s="87"/>
      <c r="I22" s="101"/>
      <c r="J22" s="86"/>
      <c r="K22" s="173">
        <f t="shared" si="0"/>
        <v>0</v>
      </c>
      <c r="L22" s="173" t="str">
        <f t="shared" si="1"/>
        <v/>
      </c>
      <c r="M22" s="173"/>
      <c r="N22" s="173"/>
      <c r="O22" s="173"/>
      <c r="P22" s="173"/>
      <c r="Q22" s="173"/>
      <c r="R22" s="173"/>
      <c r="S22" s="173"/>
      <c r="T22" s="173"/>
      <c r="U22" s="173"/>
      <c r="V22" s="173"/>
      <c r="W22" s="173"/>
    </row>
    <row r="23" spans="1:23" ht="26.25" customHeight="1">
      <c r="A23" s="67">
        <v>13</v>
      </c>
      <c r="B23" s="81"/>
      <c r="C23" s="82"/>
      <c r="D23" s="244"/>
      <c r="E23" s="245"/>
      <c r="F23" s="83"/>
      <c r="G23" s="84"/>
      <c r="H23" s="87"/>
      <c r="I23" s="101"/>
      <c r="J23" s="86"/>
      <c r="K23" s="173">
        <f t="shared" si="0"/>
        <v>0</v>
      </c>
      <c r="L23" s="173" t="str">
        <f t="shared" si="1"/>
        <v/>
      </c>
      <c r="M23" s="173"/>
      <c r="N23" s="173"/>
      <c r="O23" s="173"/>
      <c r="P23" s="173"/>
      <c r="Q23" s="173"/>
      <c r="R23" s="173"/>
      <c r="S23" s="173"/>
      <c r="T23" s="173"/>
      <c r="U23" s="173"/>
      <c r="V23" s="173"/>
      <c r="W23" s="173"/>
    </row>
    <row r="24" spans="1:23" ht="26.25" customHeight="1">
      <c r="A24" s="67">
        <v>14</v>
      </c>
      <c r="B24" s="81"/>
      <c r="C24" s="82"/>
      <c r="D24" s="244"/>
      <c r="E24" s="245"/>
      <c r="F24" s="83"/>
      <c r="G24" s="84"/>
      <c r="H24" s="87"/>
      <c r="I24" s="101"/>
      <c r="J24" s="86"/>
      <c r="K24" s="173">
        <f t="shared" si="0"/>
        <v>0</v>
      </c>
      <c r="L24" s="173" t="str">
        <f t="shared" si="1"/>
        <v/>
      </c>
      <c r="M24" s="173"/>
      <c r="N24" s="173"/>
      <c r="O24" s="173"/>
      <c r="P24" s="173"/>
      <c r="Q24" s="173"/>
      <c r="R24" s="173"/>
      <c r="S24" s="173"/>
      <c r="T24" s="173"/>
      <c r="U24" s="173"/>
      <c r="V24" s="173"/>
      <c r="W24" s="173"/>
    </row>
    <row r="25" spans="1:23" ht="26.25" customHeight="1" thickBot="1">
      <c r="A25" s="68">
        <v>15</v>
      </c>
      <c r="B25" s="88"/>
      <c r="C25" s="123"/>
      <c r="D25" s="254"/>
      <c r="E25" s="255"/>
      <c r="F25" s="89"/>
      <c r="G25" s="90"/>
      <c r="H25" s="92"/>
      <c r="I25" s="101"/>
      <c r="J25" s="91"/>
      <c r="K25" s="173">
        <f t="shared" si="0"/>
        <v>0</v>
      </c>
      <c r="L25" s="173" t="str">
        <f t="shared" si="1"/>
        <v/>
      </c>
      <c r="M25" s="173"/>
      <c r="N25" s="173"/>
      <c r="O25" s="173"/>
      <c r="P25" s="173"/>
      <c r="Q25" s="173"/>
      <c r="R25" s="173"/>
      <c r="S25" s="173"/>
      <c r="T25" s="173"/>
      <c r="U25" s="173"/>
      <c r="V25" s="173"/>
      <c r="W25" s="173"/>
    </row>
    <row r="26" spans="1:23" ht="26.25" customHeight="1" thickTop="1" thickBot="1">
      <c r="A26" s="240" t="s">
        <v>66</v>
      </c>
      <c r="B26" s="241"/>
      <c r="C26" s="242"/>
      <c r="D26" s="242"/>
      <c r="E26" s="242"/>
      <c r="F26" s="241"/>
      <c r="G26" s="243"/>
      <c r="H26" s="107">
        <f>(SUMIF(C11:C25,"保育士等キャリアアップ研修",K11:K25)+SUMIF(C11:C25,"幼稚園教諭旧免許状更新講習・免許法認定講習",K11:K25)+SUMIF(C11:C25,"その他",L11:L25))</f>
        <v>0</v>
      </c>
      <c r="I26" s="102">
        <f>SUM(I27:I28)</f>
        <v>0</v>
      </c>
      <c r="J26" s="169"/>
      <c r="K26" s="173"/>
      <c r="L26" s="173"/>
      <c r="M26" s="173"/>
      <c r="N26" s="173"/>
      <c r="O26" s="173"/>
      <c r="P26" s="173"/>
      <c r="Q26" s="173"/>
      <c r="R26" s="173"/>
      <c r="S26" s="173"/>
      <c r="T26" s="173"/>
      <c r="U26" s="173"/>
      <c r="V26" s="173"/>
      <c r="W26" s="173"/>
    </row>
    <row r="27" spans="1:23" ht="26.25" hidden="1" customHeight="1" thickBot="1">
      <c r="A27" s="240"/>
      <c r="B27" s="241"/>
      <c r="C27" s="242"/>
      <c r="D27" s="242"/>
      <c r="E27" s="242"/>
      <c r="F27" s="241"/>
      <c r="G27" s="243"/>
      <c r="H27" s="106" t="s">
        <v>93</v>
      </c>
      <c r="I27" s="102">
        <f>SUMIF(C11:C25,"園内研修",I11:I25)</f>
        <v>0</v>
      </c>
      <c r="J27" s="169" t="e">
        <f>I27/(I27+I28)</f>
        <v>#DIV/0!</v>
      </c>
      <c r="K27" s="173"/>
      <c r="L27" s="173"/>
      <c r="M27" s="173"/>
      <c r="N27" s="173"/>
      <c r="O27" s="173"/>
      <c r="P27" s="173"/>
      <c r="Q27" s="173"/>
      <c r="R27" s="173"/>
      <c r="S27" s="173"/>
      <c r="T27" s="173"/>
      <c r="U27" s="173"/>
      <c r="V27" s="173"/>
      <c r="W27" s="173"/>
    </row>
    <row r="28" spans="1:23" ht="26.25" hidden="1" customHeight="1" thickBot="1">
      <c r="A28" s="240"/>
      <c r="B28" s="241"/>
      <c r="C28" s="242"/>
      <c r="D28" s="242"/>
      <c r="E28" s="242"/>
      <c r="F28" s="241"/>
      <c r="G28" s="243"/>
      <c r="H28" s="106" t="s">
        <v>94</v>
      </c>
      <c r="I28" s="102">
        <f>SUMIF(C11:C25,"横浜市（区）主催研修",I11:I25)</f>
        <v>0</v>
      </c>
      <c r="J28" s="169"/>
      <c r="K28" s="173"/>
      <c r="L28" s="173"/>
      <c r="M28" s="173"/>
      <c r="N28" s="173"/>
      <c r="O28" s="173"/>
      <c r="P28" s="173"/>
      <c r="Q28" s="173"/>
      <c r="R28" s="173"/>
      <c r="S28" s="173"/>
      <c r="T28" s="173"/>
      <c r="U28" s="173"/>
      <c r="V28" s="173"/>
      <c r="W28" s="173"/>
    </row>
    <row r="29" spans="1:23" s="52" customFormat="1" ht="15" customHeight="1">
      <c r="A29" s="164"/>
      <c r="B29" s="170" t="s">
        <v>68</v>
      </c>
      <c r="C29" s="171"/>
      <c r="D29" s="171"/>
      <c r="E29" s="171"/>
      <c r="F29" s="171"/>
      <c r="G29" s="171"/>
      <c r="H29" s="171"/>
      <c r="I29" s="171"/>
      <c r="J29" s="171"/>
      <c r="K29" s="175"/>
      <c r="L29" s="175"/>
      <c r="M29" s="175"/>
      <c r="N29" s="175"/>
      <c r="O29" s="175"/>
      <c r="P29" s="175"/>
      <c r="Q29" s="175"/>
      <c r="R29" s="175"/>
      <c r="S29" s="175"/>
      <c r="T29" s="175"/>
      <c r="U29" s="175"/>
      <c r="V29" s="175"/>
      <c r="W29" s="175"/>
    </row>
    <row r="30" spans="1:23" s="52" customFormat="1" ht="15" customHeight="1">
      <c r="A30" s="164"/>
      <c r="B30" s="165" t="s">
        <v>125</v>
      </c>
      <c r="C30" s="171"/>
      <c r="D30" s="171"/>
      <c r="E30" s="171"/>
      <c r="F30" s="171"/>
      <c r="G30" s="171"/>
      <c r="H30" s="171"/>
      <c r="I30" s="171"/>
      <c r="J30" s="171"/>
      <c r="K30" s="175"/>
      <c r="L30" s="175"/>
      <c r="M30" s="175"/>
      <c r="N30" s="175"/>
      <c r="O30" s="175"/>
      <c r="P30" s="175"/>
      <c r="Q30" s="175"/>
      <c r="R30" s="175"/>
      <c r="S30" s="175"/>
      <c r="T30" s="175"/>
      <c r="U30" s="175"/>
      <c r="V30" s="175"/>
      <c r="W30" s="175"/>
    </row>
    <row r="31" spans="1:23" s="52" customFormat="1" ht="15" customHeight="1">
      <c r="A31" s="164"/>
      <c r="B31" s="172" t="s">
        <v>124</v>
      </c>
      <c r="C31" s="171"/>
      <c r="D31" s="171"/>
      <c r="E31" s="171"/>
      <c r="F31" s="171"/>
      <c r="G31" s="171"/>
      <c r="H31" s="171"/>
      <c r="I31" s="171"/>
      <c r="J31" s="171"/>
      <c r="K31" s="175"/>
      <c r="L31" s="175"/>
      <c r="M31" s="175"/>
      <c r="N31" s="175"/>
      <c r="O31" s="175"/>
      <c r="P31" s="175"/>
      <c r="Q31" s="175"/>
      <c r="R31" s="175"/>
      <c r="S31" s="175"/>
      <c r="T31" s="175"/>
      <c r="U31" s="175"/>
      <c r="V31" s="175"/>
      <c r="W31" s="175"/>
    </row>
    <row r="32" spans="1:23" s="52" customFormat="1" ht="15" customHeight="1">
      <c r="A32" s="164"/>
      <c r="B32" s="172" t="s">
        <v>126</v>
      </c>
      <c r="C32" s="171"/>
      <c r="D32" s="171"/>
      <c r="E32" s="171"/>
      <c r="F32" s="171"/>
      <c r="G32" s="171"/>
      <c r="H32" s="171"/>
      <c r="I32" s="171"/>
      <c r="J32" s="171"/>
      <c r="K32" s="175"/>
      <c r="L32" s="175"/>
      <c r="M32" s="175"/>
      <c r="N32" s="175"/>
      <c r="O32" s="175"/>
      <c r="P32" s="175"/>
      <c r="Q32" s="175"/>
      <c r="R32" s="175"/>
      <c r="S32" s="175"/>
      <c r="T32" s="175"/>
      <c r="U32" s="175"/>
      <c r="V32" s="175"/>
      <c r="W32" s="175"/>
    </row>
    <row r="33" spans="1:23" s="52" customFormat="1" ht="15" customHeight="1">
      <c r="A33" s="164"/>
      <c r="B33" s="165" t="s">
        <v>122</v>
      </c>
      <c r="C33" s="172"/>
      <c r="D33" s="171"/>
      <c r="E33" s="171"/>
      <c r="F33" s="171"/>
      <c r="G33" s="171"/>
      <c r="H33" s="171"/>
      <c r="I33" s="171"/>
      <c r="J33" s="171"/>
      <c r="K33" s="175"/>
      <c r="L33" s="175"/>
      <c r="M33" s="175"/>
      <c r="N33" s="175"/>
      <c r="O33" s="175"/>
      <c r="P33" s="175"/>
      <c r="Q33" s="175"/>
      <c r="R33" s="175"/>
      <c r="S33" s="175"/>
      <c r="T33" s="175"/>
      <c r="U33" s="175"/>
      <c r="V33" s="175"/>
      <c r="W33" s="175"/>
    </row>
    <row r="34" spans="1:23" s="52" customFormat="1" ht="15" customHeight="1">
      <c r="A34" s="164"/>
      <c r="B34" s="246" t="s">
        <v>67</v>
      </c>
      <c r="C34" s="246"/>
      <c r="D34" s="171"/>
      <c r="E34" s="171"/>
      <c r="F34" s="171"/>
      <c r="G34" s="171"/>
      <c r="H34" s="171"/>
      <c r="I34" s="171"/>
      <c r="J34" s="171"/>
      <c r="K34" s="175"/>
      <c r="L34" s="175"/>
      <c r="M34" s="175"/>
      <c r="N34" s="175"/>
      <c r="O34" s="175"/>
      <c r="P34" s="175"/>
      <c r="Q34" s="175"/>
      <c r="R34" s="175"/>
      <c r="S34" s="175"/>
      <c r="T34" s="175"/>
      <c r="U34" s="175"/>
      <c r="V34" s="175"/>
      <c r="W34" s="175"/>
    </row>
    <row r="35" spans="1:23" s="52" customFormat="1" ht="15" customHeight="1">
      <c r="A35" s="164"/>
      <c r="B35" s="165" t="s">
        <v>123</v>
      </c>
      <c r="C35" s="171"/>
      <c r="D35" s="171"/>
      <c r="E35" s="171"/>
      <c r="F35" s="171"/>
      <c r="G35" s="171"/>
      <c r="H35" s="171"/>
      <c r="I35" s="171"/>
      <c r="J35" s="171"/>
      <c r="K35" s="175"/>
      <c r="L35" s="175"/>
      <c r="M35" s="175"/>
      <c r="N35" s="175"/>
      <c r="O35" s="175"/>
      <c r="P35" s="175"/>
      <c r="Q35" s="175"/>
      <c r="R35" s="175"/>
      <c r="S35" s="175"/>
      <c r="T35" s="175"/>
      <c r="U35" s="175"/>
      <c r="V35" s="175"/>
      <c r="W35" s="175"/>
    </row>
    <row r="36" spans="1:23" s="52" customFormat="1" ht="15" customHeight="1">
      <c r="A36" s="65"/>
      <c r="C36" s="50"/>
      <c r="D36" s="50"/>
      <c r="E36" s="50"/>
      <c r="F36" s="50"/>
      <c r="G36" s="50"/>
      <c r="H36" s="50"/>
      <c r="I36" s="50"/>
      <c r="J36" s="50"/>
    </row>
    <row r="37" spans="1:23" s="52" customFormat="1" ht="15" customHeight="1">
      <c r="A37" s="65"/>
      <c r="B37" s="124" t="s">
        <v>95</v>
      </c>
      <c r="C37" s="125"/>
      <c r="D37" s="125"/>
      <c r="E37" s="125"/>
      <c r="F37" s="125"/>
      <c r="G37" s="50"/>
      <c r="H37" s="50"/>
      <c r="I37" s="50"/>
      <c r="J37" s="50"/>
    </row>
    <row r="38" spans="1:23" s="52" customFormat="1" ht="30" customHeight="1">
      <c r="A38" s="65"/>
      <c r="B38" s="177"/>
      <c r="C38" s="178"/>
      <c r="D38" s="178"/>
      <c r="E38" s="178"/>
      <c r="F38" s="178"/>
      <c r="G38" s="178"/>
      <c r="H38" s="178"/>
      <c r="I38" s="178"/>
      <c r="J38" s="178"/>
    </row>
    <row r="39" spans="1:23" s="52" customFormat="1" ht="15" customHeight="1">
      <c r="A39" s="65"/>
      <c r="B39" s="58"/>
      <c r="C39" s="50"/>
      <c r="D39" s="50"/>
      <c r="E39" s="50"/>
      <c r="F39" s="50"/>
      <c r="G39" s="50"/>
      <c r="H39" s="50"/>
      <c r="I39" s="50"/>
      <c r="J39" s="50"/>
    </row>
    <row r="40" spans="1:23" s="52" customFormat="1" ht="15" customHeight="1">
      <c r="A40" s="65"/>
      <c r="B40" s="58"/>
      <c r="C40" s="50"/>
      <c r="D40" s="50"/>
      <c r="E40" s="50"/>
      <c r="F40" s="50"/>
      <c r="G40" s="50"/>
      <c r="H40" s="50"/>
      <c r="I40" s="50"/>
      <c r="J40" s="50"/>
    </row>
    <row r="41" spans="1:23" s="53" customFormat="1" ht="15" customHeight="1">
      <c r="A41" s="69"/>
      <c r="B41" s="57"/>
      <c r="C41" s="51"/>
      <c r="D41" s="51"/>
      <c r="E41" s="51"/>
      <c r="F41" s="51"/>
      <c r="G41" s="51"/>
      <c r="H41" s="51"/>
      <c r="I41" s="51"/>
      <c r="J41" s="51"/>
    </row>
  </sheetData>
  <sheetProtection algorithmName="SHA-512" hashValue="s7LXK55ZwDv7r6zwXDboi9b+C3g7r1sstdQBHvAGxlHp2TyAtRzlErH+79xgVUqraJC8I6T91sKiwYAneAwHvQ==" saltValue="pPMiEjdZpcLcRKgiQJc90Q==" spinCount="100000" sheet="1" insertRows="0"/>
  <mergeCells count="28">
    <mergeCell ref="H4:J4"/>
    <mergeCell ref="H5:J5"/>
    <mergeCell ref="C6:D6"/>
    <mergeCell ref="H6:J6"/>
    <mergeCell ref="C7:D7"/>
    <mergeCell ref="H7:J7"/>
    <mergeCell ref="D20:E20"/>
    <mergeCell ref="B8:C8"/>
    <mergeCell ref="D10:E10"/>
    <mergeCell ref="D11:E11"/>
    <mergeCell ref="D12:E12"/>
    <mergeCell ref="D13:E13"/>
    <mergeCell ref="D14:E14"/>
    <mergeCell ref="D15:E15"/>
    <mergeCell ref="D16:E16"/>
    <mergeCell ref="D17:E17"/>
    <mergeCell ref="D18:E18"/>
    <mergeCell ref="D19:E19"/>
    <mergeCell ref="A27:G27"/>
    <mergeCell ref="A28:G28"/>
    <mergeCell ref="B34:C34"/>
    <mergeCell ref="B38:J38"/>
    <mergeCell ref="D21:E21"/>
    <mergeCell ref="D22:E22"/>
    <mergeCell ref="D23:E23"/>
    <mergeCell ref="D24:E24"/>
    <mergeCell ref="D25:E25"/>
    <mergeCell ref="A26:G26"/>
  </mergeCells>
  <phoneticPr fontId="2"/>
  <conditionalFormatting sqref="F11:F25">
    <cfRule type="expression" dxfId="197" priority="3">
      <formula>$C11="その他"</formula>
    </cfRule>
    <cfRule type="expression" dxfId="196" priority="4">
      <formula>$C11&lt;&gt;"保育士等キャリアアップ研修"</formula>
    </cfRule>
    <cfRule type="expression" dxfId="195" priority="18" stopIfTrue="1">
      <formula>$C11="保育士等キャリアアップ研修"</formula>
    </cfRule>
  </conditionalFormatting>
  <conditionalFormatting sqref="H26:I26 C7 D8">
    <cfRule type="cellIs" dxfId="194" priority="17" operator="equal">
      <formula>""</formula>
    </cfRule>
  </conditionalFormatting>
  <conditionalFormatting sqref="E1">
    <cfRule type="cellIs" dxfId="193" priority="16" operator="equal">
      <formula>""</formula>
    </cfRule>
  </conditionalFormatting>
  <conditionalFormatting sqref="H3:J7">
    <cfRule type="cellIs" dxfId="192" priority="15" operator="equal">
      <formula>""</formula>
    </cfRule>
  </conditionalFormatting>
  <conditionalFormatting sqref="C6">
    <cfRule type="cellIs" dxfId="191" priority="14" operator="equal">
      <formula>""</formula>
    </cfRule>
  </conditionalFormatting>
  <conditionalFormatting sqref="D11:E25">
    <cfRule type="expression" dxfId="190" priority="11">
      <formula>$C11="横浜市（区）主催研修"</formula>
    </cfRule>
    <cfRule type="expression" dxfId="189" priority="12">
      <formula>$C11="園内研修"</formula>
    </cfRule>
    <cfRule type="expression" dxfId="188" priority="13">
      <formula>$C11="幼稚園教諭旧免許状更新講習・免許法認定講習"</formula>
    </cfRule>
  </conditionalFormatting>
  <conditionalFormatting sqref="H11:H25">
    <cfRule type="expression" dxfId="187" priority="1">
      <formula>$C11="その他"</formula>
    </cfRule>
    <cfRule type="expression" dxfId="186" priority="10">
      <formula>$C11="【職員処遇改善費のみ対象】横浜市（区）主催研修"</formula>
    </cfRule>
  </conditionalFormatting>
  <conditionalFormatting sqref="I11:I25">
    <cfRule type="expression" dxfId="185" priority="5">
      <formula>$C11="保育士等キャリアアップ研修"</formula>
    </cfRule>
    <cfRule type="expression" dxfId="184" priority="9">
      <formula>$C11="幼稚園教諭旧免許状更新講習・免許法認定講習"</formula>
    </cfRule>
  </conditionalFormatting>
  <conditionalFormatting sqref="G11:G25">
    <cfRule type="expression" dxfId="183" priority="2">
      <formula>$C11="その他"</formula>
    </cfRule>
    <cfRule type="expression" dxfId="182" priority="6">
      <formula>$C11="【職員処遇改善費のみ対象】横浜市（区）主催研修"</formula>
    </cfRule>
    <cfRule type="expression" dxfId="181" priority="7">
      <formula>$C11="園内研修"</formula>
    </cfRule>
    <cfRule type="expression" dxfId="180" priority="8">
      <formula>$C11="幼稚園教諭旧免許状更新講習・免許法認定講習"</formula>
    </cfRule>
  </conditionalFormatting>
  <dataValidations count="11">
    <dataValidation type="list" allowBlank="1" showInputMessage="1" showErrorMessage="1" sqref="O6">
      <formula1>" "</formula1>
    </dataValidation>
    <dataValidation type="list" allowBlank="1" showInputMessage="1" showErrorMessage="1" sqref="C11:C25">
      <formula1>INDIRECT($D$8)</formula1>
    </dataValidation>
    <dataValidation type="list" allowBlank="1" showInputMessage="1" showErrorMessage="1" sqref="D8">
      <formula1>"〇,×"</formula1>
    </dataValidation>
    <dataValidation type="textLength" operator="equal" allowBlank="1" showInputMessage="1" showErrorMessage="1" promptTitle="修了証番号" prompt="保育士等キャリアアップ研修の時のみ12桁の修了証番号を入力" sqref="G11:G25">
      <formula1>12</formula1>
    </dataValidation>
    <dataValidation type="custom" allowBlank="1" showInputMessage="1" showErrorMessage="1" promptTitle="講義名・テーマ" prompt="保育士等キャリアアップ研修の時は入力不要" sqref="F11:F25">
      <formula1>OR(AND(D11="保育士等キャリアアップ研修",F11=""),AND(D11="幼稚園教諭免許状更新講習",F11&lt;&gt;""))</formula1>
    </dataValidation>
    <dataValidation type="list" allowBlank="1" showInputMessage="1" showErrorMessage="1" promptTitle="実施主体" prompt="幼稚園教諭旧免許状更新講習時は入力不要" sqref="D11:E11">
      <formula1>INDIRECT($C$11)</formula1>
    </dataValidation>
    <dataValidation type="date" operator="lessThanOrEqual" allowBlank="1" showInputMessage="1" showErrorMessage="1" error="賃金改善開始月の４月以前に研修修了が必要です。" sqref="B11:B25">
      <formula1>45016</formula1>
    </dataValidation>
    <dataValidation type="list" allowBlank="1" showInputMessage="1" showErrorMessage="1" promptTitle="実施主体" prompt="幼稚園教諭旧免許状更新講習時は入力不要" sqref="D12:E25">
      <formula1>INDIRECT($C12)</formula1>
    </dataValidation>
    <dataValidation type="decimal" operator="greaterThanOrEqual" allowBlank="1" showInputMessage="1" showErrorMessage="1" sqref="I11:I25">
      <formula1>0</formula1>
    </dataValidation>
    <dataValidation type="list" allowBlank="1" showInputMessage="1" showErrorMessage="1" sqref="H11:H24">
      <formula1>INDIRECT($C$6)</formula1>
    </dataValidation>
    <dataValidation type="list" allowBlank="1" showInputMessage="1" showErrorMessage="1" sqref="H25">
      <formula1>INDIRECT($C$5)</formula1>
    </dataValidation>
  </dataValidations>
  <printOptions horizontalCentered="1"/>
  <pageMargins left="0.25" right="0.25" top="0.75" bottom="0.75" header="0.3" footer="0.3"/>
  <pageSetup paperSize="8" scale="99" orientation="landscape" cellComments="asDisplayed"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マスタ!$C$3:$C$4</xm:f>
          </x14:formula1>
          <xm:sqref>C6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W41"/>
  <sheetViews>
    <sheetView showZeros="0" view="pageBreakPreview" zoomScale="85" zoomScaleNormal="70" zoomScaleSheetLayoutView="85" workbookViewId="0">
      <selection activeCell="C6" sqref="C6:D6"/>
    </sheetView>
  </sheetViews>
  <sheetFormatPr defaultRowHeight="18.75"/>
  <cols>
    <col min="1" max="1" width="5" style="66" customWidth="1"/>
    <col min="2" max="2" width="13.625" style="71" customWidth="1"/>
    <col min="3" max="3" width="33.875" style="2" customWidth="1"/>
    <col min="4" max="4" width="9.375" style="2" customWidth="1"/>
    <col min="5" max="5" width="37.625" style="2" customWidth="1"/>
    <col min="6" max="6" width="42.875" style="2" customWidth="1"/>
    <col min="7" max="7" width="19.625" style="2" customWidth="1"/>
    <col min="8" max="8" width="19" style="2" customWidth="1"/>
    <col min="9" max="9" width="15.625" style="2" hidden="1" customWidth="1"/>
    <col min="10" max="10" width="27.5" style="2" customWidth="1"/>
    <col min="11" max="12" width="9" style="2" customWidth="1"/>
    <col min="13" max="14" width="9" style="2"/>
    <col min="15" max="15" width="50.625" style="2" customWidth="1"/>
    <col min="16" max="16384" width="9" style="2"/>
  </cols>
  <sheetData>
    <row r="1" spans="1:23" ht="29.25" customHeight="1">
      <c r="A1" s="74" t="s">
        <v>73</v>
      </c>
      <c r="B1" s="70"/>
      <c r="C1" s="59"/>
      <c r="D1" s="60" t="s">
        <v>62</v>
      </c>
      <c r="E1" s="122">
        <f>①集計表!F1</f>
        <v>5</v>
      </c>
      <c r="F1" s="61" t="s">
        <v>110</v>
      </c>
      <c r="G1" s="59"/>
      <c r="H1" s="59"/>
      <c r="I1" s="59"/>
      <c r="J1" s="73"/>
      <c r="K1" s="173"/>
      <c r="L1" s="173"/>
      <c r="M1" s="173"/>
      <c r="N1" s="173"/>
      <c r="O1" s="173"/>
      <c r="P1" s="173"/>
      <c r="Q1" s="173"/>
      <c r="R1" s="173"/>
      <c r="S1" s="173"/>
      <c r="T1" s="173"/>
      <c r="U1" s="173"/>
      <c r="V1" s="173"/>
      <c r="W1" s="173"/>
    </row>
    <row r="2" spans="1:23" ht="19.5" thickBot="1">
      <c r="A2" s="65"/>
      <c r="B2" s="58"/>
      <c r="C2" s="1"/>
      <c r="D2" s="1"/>
      <c r="E2" s="1"/>
      <c r="F2" s="4"/>
      <c r="G2" s="1"/>
      <c r="H2" s="5"/>
      <c r="I2" s="5"/>
      <c r="J2" s="5"/>
      <c r="K2" s="173"/>
      <c r="L2" s="173"/>
      <c r="M2" s="173"/>
      <c r="N2" s="173"/>
      <c r="O2" s="173"/>
      <c r="P2" s="173"/>
      <c r="Q2" s="173"/>
      <c r="R2" s="173"/>
      <c r="S2" s="173"/>
      <c r="T2" s="173"/>
      <c r="U2" s="173"/>
      <c r="V2" s="173"/>
      <c r="W2" s="173"/>
    </row>
    <row r="3" spans="1:23" s="6" customFormat="1" ht="24.95" customHeight="1">
      <c r="A3" s="66"/>
      <c r="B3" s="58"/>
      <c r="C3" s="3"/>
      <c r="D3" s="3"/>
      <c r="E3" s="3"/>
      <c r="F3" s="7"/>
      <c r="G3" s="8" t="s">
        <v>1</v>
      </c>
      <c r="H3" s="121">
        <f>①集計表!O3</f>
        <v>0</v>
      </c>
      <c r="I3" s="120" t="s">
        <v>3</v>
      </c>
      <c r="J3" s="120" t="s">
        <v>3</v>
      </c>
      <c r="K3" s="174"/>
      <c r="L3" s="174"/>
      <c r="M3" s="174"/>
      <c r="N3" s="174"/>
      <c r="O3" s="174"/>
      <c r="P3" s="174"/>
      <c r="Q3" s="174"/>
      <c r="R3" s="174"/>
      <c r="S3" s="174"/>
      <c r="T3" s="174"/>
      <c r="U3" s="174"/>
      <c r="V3" s="174"/>
      <c r="W3" s="174"/>
    </row>
    <row r="4" spans="1:23" s="6" customFormat="1" ht="24.95" customHeight="1">
      <c r="A4" s="65"/>
      <c r="B4" s="58"/>
      <c r="C4" s="3"/>
      <c r="D4" s="3"/>
      <c r="E4" s="3"/>
      <c r="F4" s="7"/>
      <c r="G4" s="12" t="s">
        <v>4</v>
      </c>
      <c r="H4" s="247">
        <f>①集計表!O4</f>
        <v>0</v>
      </c>
      <c r="I4" s="247"/>
      <c r="J4" s="248"/>
      <c r="K4" s="174"/>
      <c r="L4" s="174"/>
      <c r="M4" s="174"/>
      <c r="N4" s="174"/>
      <c r="O4" s="174"/>
      <c r="P4" s="174"/>
      <c r="Q4" s="174"/>
      <c r="R4" s="174"/>
      <c r="S4" s="174"/>
      <c r="T4" s="174"/>
      <c r="U4" s="174"/>
      <c r="V4" s="174"/>
      <c r="W4" s="174"/>
    </row>
    <row r="5" spans="1:23" s="6" customFormat="1" ht="24.95" customHeight="1" thickBot="1">
      <c r="A5" s="65"/>
      <c r="B5" s="77"/>
      <c r="C5" s="3"/>
      <c r="D5" s="14"/>
      <c r="E5" s="14"/>
      <c r="F5" s="7"/>
      <c r="G5" s="15" t="s">
        <v>7</v>
      </c>
      <c r="H5" s="249">
        <f>①集計表!O5</f>
        <v>0</v>
      </c>
      <c r="I5" s="249"/>
      <c r="J5" s="250"/>
      <c r="K5" s="174"/>
      <c r="L5" s="174"/>
      <c r="M5" s="174"/>
      <c r="N5" s="174"/>
      <c r="O5" s="174"/>
      <c r="P5" s="174"/>
      <c r="Q5" s="174"/>
      <c r="R5" s="174"/>
      <c r="S5" s="174"/>
      <c r="T5" s="174"/>
      <c r="U5" s="174"/>
      <c r="V5" s="174"/>
      <c r="W5" s="174"/>
    </row>
    <row r="6" spans="1:23" s="6" customFormat="1" ht="24.95" customHeight="1">
      <c r="A6" s="65"/>
      <c r="B6" s="72" t="s">
        <v>6</v>
      </c>
      <c r="C6" s="260"/>
      <c r="D6" s="261"/>
      <c r="E6" s="14"/>
      <c r="F6" s="7"/>
      <c r="G6" s="76" t="s">
        <v>64</v>
      </c>
      <c r="H6" s="249">
        <f>①集計表!O6</f>
        <v>0</v>
      </c>
      <c r="I6" s="249"/>
      <c r="J6" s="250"/>
      <c r="K6" s="174"/>
      <c r="L6" s="174" t="str">
        <f>IF(C6="なし_職員処遇改善費の対象者","研修名_職員処遇改善費","研修名_処遇Ⅱ")</f>
        <v>研修名_処遇Ⅱ</v>
      </c>
      <c r="M6" s="174"/>
      <c r="N6" s="174"/>
      <c r="O6" s="174"/>
      <c r="P6" s="174"/>
      <c r="Q6" s="174"/>
      <c r="R6" s="174"/>
      <c r="S6" s="174"/>
      <c r="T6" s="174"/>
      <c r="U6" s="174"/>
      <c r="V6" s="174"/>
      <c r="W6" s="174"/>
    </row>
    <row r="7" spans="1:23" s="6" customFormat="1" ht="24.95" customHeight="1" thickBot="1">
      <c r="A7" s="65"/>
      <c r="B7" s="140" t="s">
        <v>9</v>
      </c>
      <c r="C7" s="262"/>
      <c r="D7" s="263"/>
      <c r="E7" s="14"/>
      <c r="F7" s="7"/>
      <c r="G7" s="17" t="s">
        <v>65</v>
      </c>
      <c r="H7" s="251">
        <f>①集計表!O7</f>
        <v>0</v>
      </c>
      <c r="I7" s="252"/>
      <c r="J7" s="253"/>
      <c r="K7" s="174"/>
      <c r="L7" s="174"/>
      <c r="M7" s="174"/>
      <c r="N7" s="174"/>
      <c r="O7" s="174"/>
      <c r="P7" s="174"/>
      <c r="Q7" s="174"/>
      <c r="R7" s="174"/>
      <c r="S7" s="174"/>
      <c r="T7" s="174"/>
      <c r="U7" s="174"/>
      <c r="V7" s="174"/>
      <c r="W7" s="174"/>
    </row>
    <row r="8" spans="1:23" s="6" customFormat="1" ht="24.95" customHeight="1" thickBot="1">
      <c r="A8" s="65"/>
      <c r="B8" s="258" t="s">
        <v>111</v>
      </c>
      <c r="C8" s="259"/>
      <c r="D8" s="176" t="s">
        <v>113</v>
      </c>
      <c r="E8" s="14"/>
      <c r="F8" s="7"/>
      <c r="G8" s="131"/>
      <c r="H8" s="21"/>
      <c r="I8" s="139"/>
      <c r="J8" s="139"/>
      <c r="K8" s="174"/>
      <c r="L8" s="174"/>
      <c r="M8" s="174"/>
      <c r="N8" s="174"/>
      <c r="O8" s="174"/>
      <c r="P8" s="174"/>
      <c r="Q8" s="174"/>
      <c r="R8" s="174"/>
      <c r="S8" s="174"/>
      <c r="T8" s="174"/>
      <c r="U8" s="174"/>
      <c r="V8" s="174"/>
      <c r="W8" s="174"/>
    </row>
    <row r="9" spans="1:23" ht="24.95" customHeight="1">
      <c r="A9" s="65"/>
      <c r="B9" s="58"/>
      <c r="C9" s="19"/>
      <c r="D9" s="20"/>
      <c r="E9" s="20"/>
      <c r="F9" s="19"/>
      <c r="G9" s="19"/>
      <c r="H9" s="21"/>
      <c r="I9" s="22"/>
      <c r="J9" s="23"/>
      <c r="K9" s="173"/>
      <c r="L9" s="173"/>
      <c r="M9" s="173"/>
      <c r="N9" s="173"/>
      <c r="O9" s="173"/>
      <c r="P9" s="173"/>
      <c r="Q9" s="173"/>
      <c r="R9" s="173"/>
      <c r="S9" s="173"/>
      <c r="T9" s="173"/>
      <c r="U9" s="173"/>
      <c r="V9" s="173"/>
      <c r="W9" s="173"/>
    </row>
    <row r="10" spans="1:23" ht="69" customHeight="1" thickBot="1">
      <c r="A10" s="64" t="s">
        <v>15</v>
      </c>
      <c r="B10" s="134" t="s">
        <v>127</v>
      </c>
      <c r="C10" s="62" t="s">
        <v>106</v>
      </c>
      <c r="D10" s="256" t="s">
        <v>78</v>
      </c>
      <c r="E10" s="257"/>
      <c r="F10" s="62" t="s">
        <v>19</v>
      </c>
      <c r="G10" s="63" t="s">
        <v>20</v>
      </c>
      <c r="H10" s="75" t="s">
        <v>77</v>
      </c>
      <c r="I10" s="78" t="s">
        <v>76</v>
      </c>
      <c r="J10" s="62" t="s">
        <v>63</v>
      </c>
      <c r="K10" s="173"/>
      <c r="L10" s="173"/>
      <c r="M10" s="173"/>
      <c r="N10" s="173"/>
      <c r="O10" s="173"/>
      <c r="P10" s="173"/>
      <c r="Q10" s="173"/>
      <c r="R10" s="173"/>
      <c r="S10" s="173"/>
      <c r="T10" s="173"/>
      <c r="U10" s="173"/>
      <c r="V10" s="173"/>
      <c r="W10" s="173"/>
    </row>
    <row r="11" spans="1:23" ht="26.25" customHeight="1">
      <c r="A11" s="67">
        <v>1</v>
      </c>
      <c r="B11" s="81"/>
      <c r="C11" s="82"/>
      <c r="D11" s="244"/>
      <c r="E11" s="245"/>
      <c r="F11" s="83"/>
      <c r="G11" s="84"/>
      <c r="H11" s="85"/>
      <c r="I11" s="100"/>
      <c r="J11" s="86"/>
      <c r="K11" s="173">
        <f>IF(H11&lt;&gt;"",1,0)</f>
        <v>0</v>
      </c>
      <c r="L11" s="173" t="str">
        <f>IF(C11="その他",1,"")</f>
        <v/>
      </c>
      <c r="M11" s="173"/>
      <c r="N11" s="173"/>
      <c r="O11" s="173"/>
      <c r="P11" s="173"/>
      <c r="Q11" s="173"/>
      <c r="R11" s="173"/>
      <c r="S11" s="173"/>
      <c r="T11" s="173"/>
      <c r="U11" s="173"/>
      <c r="V11" s="173"/>
      <c r="W11" s="173"/>
    </row>
    <row r="12" spans="1:23" ht="26.25" customHeight="1">
      <c r="A12" s="67">
        <v>2</v>
      </c>
      <c r="B12" s="81"/>
      <c r="C12" s="82"/>
      <c r="D12" s="244"/>
      <c r="E12" s="245"/>
      <c r="F12" s="83"/>
      <c r="G12" s="84"/>
      <c r="H12" s="87"/>
      <c r="I12" s="101"/>
      <c r="J12" s="86"/>
      <c r="K12" s="173">
        <f t="shared" ref="K12:K25" si="0">IF(H12&lt;&gt;"",1,0)</f>
        <v>0</v>
      </c>
      <c r="L12" s="173" t="str">
        <f t="shared" ref="L12:L25" si="1">IF(C12="その他",1,"")</f>
        <v/>
      </c>
      <c r="M12" s="173"/>
      <c r="N12" s="173"/>
      <c r="O12" s="173"/>
      <c r="P12" s="173"/>
      <c r="Q12" s="173"/>
      <c r="R12" s="173"/>
      <c r="S12" s="173"/>
      <c r="T12" s="173"/>
      <c r="U12" s="173"/>
      <c r="V12" s="173"/>
      <c r="W12" s="173"/>
    </row>
    <row r="13" spans="1:23" ht="26.25" customHeight="1">
      <c r="A13" s="67">
        <v>3</v>
      </c>
      <c r="B13" s="81"/>
      <c r="C13" s="82"/>
      <c r="D13" s="244"/>
      <c r="E13" s="245"/>
      <c r="F13" s="83"/>
      <c r="G13" s="84"/>
      <c r="H13" s="87"/>
      <c r="I13" s="101"/>
      <c r="J13" s="86"/>
      <c r="K13" s="173">
        <f t="shared" si="0"/>
        <v>0</v>
      </c>
      <c r="L13" s="173" t="str">
        <f t="shared" si="1"/>
        <v/>
      </c>
      <c r="M13" s="173"/>
      <c r="N13" s="173"/>
      <c r="O13" s="173"/>
      <c r="P13" s="173"/>
      <c r="Q13" s="173"/>
      <c r="R13" s="173"/>
      <c r="S13" s="173"/>
      <c r="T13" s="173"/>
      <c r="U13" s="173"/>
      <c r="V13" s="173"/>
      <c r="W13" s="173"/>
    </row>
    <row r="14" spans="1:23" ht="26.25" customHeight="1">
      <c r="A14" s="67">
        <v>4</v>
      </c>
      <c r="B14" s="81"/>
      <c r="C14" s="82"/>
      <c r="D14" s="244"/>
      <c r="E14" s="245"/>
      <c r="F14" s="83"/>
      <c r="G14" s="84"/>
      <c r="H14" s="87"/>
      <c r="I14" s="101"/>
      <c r="J14" s="86"/>
      <c r="K14" s="173">
        <f>IF(H14&lt;&gt;"",1,0)</f>
        <v>0</v>
      </c>
      <c r="L14" s="173" t="str">
        <f t="shared" si="1"/>
        <v/>
      </c>
      <c r="M14" s="173"/>
      <c r="N14" s="173"/>
      <c r="O14" s="173"/>
      <c r="P14" s="173"/>
      <c r="Q14" s="173"/>
      <c r="R14" s="173"/>
      <c r="S14" s="173"/>
      <c r="T14" s="173"/>
      <c r="U14" s="173"/>
      <c r="V14" s="173"/>
      <c r="W14" s="173"/>
    </row>
    <row r="15" spans="1:23" ht="26.25" customHeight="1">
      <c r="A15" s="67">
        <v>5</v>
      </c>
      <c r="B15" s="81"/>
      <c r="C15" s="82"/>
      <c r="D15" s="244"/>
      <c r="E15" s="245"/>
      <c r="F15" s="83"/>
      <c r="G15" s="84"/>
      <c r="H15" s="87"/>
      <c r="I15" s="101"/>
      <c r="J15" s="86"/>
      <c r="K15" s="173">
        <f t="shared" si="0"/>
        <v>0</v>
      </c>
      <c r="L15" s="173" t="str">
        <f t="shared" si="1"/>
        <v/>
      </c>
      <c r="M15" s="173"/>
      <c r="N15" s="173"/>
      <c r="O15" s="173"/>
      <c r="P15" s="173"/>
      <c r="Q15" s="173"/>
      <c r="R15" s="173"/>
      <c r="S15" s="173"/>
      <c r="T15" s="173"/>
      <c r="U15" s="173"/>
      <c r="V15" s="173"/>
      <c r="W15" s="173"/>
    </row>
    <row r="16" spans="1:23" ht="26.25" customHeight="1">
      <c r="A16" s="67">
        <v>6</v>
      </c>
      <c r="B16" s="81"/>
      <c r="C16" s="82"/>
      <c r="D16" s="244"/>
      <c r="E16" s="245"/>
      <c r="F16" s="83"/>
      <c r="G16" s="84"/>
      <c r="H16" s="87"/>
      <c r="I16" s="101"/>
      <c r="J16" s="86"/>
      <c r="K16" s="173">
        <f t="shared" si="0"/>
        <v>0</v>
      </c>
      <c r="L16" s="173" t="str">
        <f t="shared" si="1"/>
        <v/>
      </c>
      <c r="M16" s="173"/>
      <c r="N16" s="173"/>
      <c r="O16" s="173"/>
      <c r="P16" s="173"/>
      <c r="Q16" s="173"/>
      <c r="R16" s="173"/>
      <c r="S16" s="173"/>
      <c r="T16" s="173"/>
      <c r="U16" s="173"/>
      <c r="V16" s="173"/>
      <c r="W16" s="173"/>
    </row>
    <row r="17" spans="1:23" ht="26.25" customHeight="1">
      <c r="A17" s="67">
        <v>7</v>
      </c>
      <c r="B17" s="81"/>
      <c r="C17" s="82"/>
      <c r="D17" s="244"/>
      <c r="E17" s="245"/>
      <c r="F17" s="83"/>
      <c r="G17" s="84"/>
      <c r="H17" s="87"/>
      <c r="I17" s="101"/>
      <c r="J17" s="86"/>
      <c r="K17" s="173">
        <f t="shared" si="0"/>
        <v>0</v>
      </c>
      <c r="L17" s="173" t="str">
        <f t="shared" si="1"/>
        <v/>
      </c>
      <c r="M17" s="173"/>
      <c r="N17" s="173"/>
      <c r="O17" s="173"/>
      <c r="P17" s="173"/>
      <c r="Q17" s="173"/>
      <c r="R17" s="173"/>
      <c r="S17" s="173"/>
      <c r="T17" s="173"/>
      <c r="U17" s="173"/>
      <c r="V17" s="173"/>
      <c r="W17" s="173"/>
    </row>
    <row r="18" spans="1:23" ht="26.25" customHeight="1">
      <c r="A18" s="67">
        <v>8</v>
      </c>
      <c r="B18" s="81"/>
      <c r="C18" s="82"/>
      <c r="D18" s="244"/>
      <c r="E18" s="245"/>
      <c r="F18" s="83"/>
      <c r="G18" s="84"/>
      <c r="H18" s="87"/>
      <c r="I18" s="101"/>
      <c r="J18" s="86"/>
      <c r="K18" s="173">
        <f t="shared" si="0"/>
        <v>0</v>
      </c>
      <c r="L18" s="173" t="str">
        <f t="shared" si="1"/>
        <v/>
      </c>
      <c r="M18" s="173"/>
      <c r="N18" s="173"/>
      <c r="O18" s="173"/>
      <c r="P18" s="173"/>
      <c r="Q18" s="173"/>
      <c r="R18" s="173"/>
      <c r="S18" s="173"/>
      <c r="T18" s="173"/>
      <c r="U18" s="173"/>
      <c r="V18" s="173"/>
      <c r="W18" s="173"/>
    </row>
    <row r="19" spans="1:23" ht="26.25" customHeight="1">
      <c r="A19" s="67">
        <v>9</v>
      </c>
      <c r="B19" s="81"/>
      <c r="C19" s="82"/>
      <c r="D19" s="244"/>
      <c r="E19" s="245"/>
      <c r="F19" s="83"/>
      <c r="G19" s="84"/>
      <c r="H19" s="87"/>
      <c r="I19" s="101"/>
      <c r="J19" s="86"/>
      <c r="K19" s="173">
        <f t="shared" si="0"/>
        <v>0</v>
      </c>
      <c r="L19" s="173" t="str">
        <f t="shared" si="1"/>
        <v/>
      </c>
      <c r="M19" s="173"/>
      <c r="N19" s="173"/>
      <c r="O19" s="173"/>
      <c r="P19" s="173"/>
      <c r="Q19" s="173"/>
      <c r="R19" s="173"/>
      <c r="S19" s="173"/>
      <c r="T19" s="173"/>
      <c r="U19" s="173"/>
      <c r="V19" s="173"/>
      <c r="W19" s="173"/>
    </row>
    <row r="20" spans="1:23" ht="26.25" customHeight="1">
      <c r="A20" s="67">
        <v>10</v>
      </c>
      <c r="B20" s="81"/>
      <c r="C20" s="82"/>
      <c r="D20" s="244"/>
      <c r="E20" s="245"/>
      <c r="F20" s="83"/>
      <c r="G20" s="84"/>
      <c r="H20" s="87"/>
      <c r="I20" s="101"/>
      <c r="J20" s="86"/>
      <c r="K20" s="173">
        <f t="shared" si="0"/>
        <v>0</v>
      </c>
      <c r="L20" s="173" t="str">
        <f t="shared" si="1"/>
        <v/>
      </c>
      <c r="M20" s="173"/>
      <c r="N20" s="173"/>
      <c r="O20" s="173"/>
      <c r="P20" s="173"/>
      <c r="Q20" s="173"/>
      <c r="R20" s="173"/>
      <c r="S20" s="173"/>
      <c r="T20" s="173"/>
      <c r="U20" s="173"/>
      <c r="V20" s="173"/>
      <c r="W20" s="173"/>
    </row>
    <row r="21" spans="1:23" ht="26.25" customHeight="1">
      <c r="A21" s="67">
        <v>11</v>
      </c>
      <c r="B21" s="81"/>
      <c r="C21" s="82"/>
      <c r="D21" s="244"/>
      <c r="E21" s="245"/>
      <c r="F21" s="83"/>
      <c r="G21" s="84"/>
      <c r="H21" s="87"/>
      <c r="I21" s="101"/>
      <c r="J21" s="86"/>
      <c r="K21" s="173">
        <f t="shared" si="0"/>
        <v>0</v>
      </c>
      <c r="L21" s="173" t="str">
        <f t="shared" si="1"/>
        <v/>
      </c>
      <c r="M21" s="173"/>
      <c r="N21" s="173"/>
      <c r="O21" s="173"/>
      <c r="P21" s="173"/>
      <c r="Q21" s="173"/>
      <c r="R21" s="173"/>
      <c r="S21" s="173"/>
      <c r="T21" s="173"/>
      <c r="U21" s="173"/>
      <c r="V21" s="173"/>
      <c r="W21" s="173"/>
    </row>
    <row r="22" spans="1:23" ht="26.25" customHeight="1">
      <c r="A22" s="67">
        <v>12</v>
      </c>
      <c r="B22" s="81"/>
      <c r="C22" s="82"/>
      <c r="D22" s="244"/>
      <c r="E22" s="245"/>
      <c r="F22" s="83"/>
      <c r="G22" s="84"/>
      <c r="H22" s="87"/>
      <c r="I22" s="101"/>
      <c r="J22" s="86"/>
      <c r="K22" s="173">
        <f t="shared" si="0"/>
        <v>0</v>
      </c>
      <c r="L22" s="173" t="str">
        <f t="shared" si="1"/>
        <v/>
      </c>
      <c r="M22" s="173"/>
      <c r="N22" s="173"/>
      <c r="O22" s="173"/>
      <c r="P22" s="173"/>
      <c r="Q22" s="173"/>
      <c r="R22" s="173"/>
      <c r="S22" s="173"/>
      <c r="T22" s="173"/>
      <c r="U22" s="173"/>
      <c r="V22" s="173"/>
      <c r="W22" s="173"/>
    </row>
    <row r="23" spans="1:23" ht="26.25" customHeight="1">
      <c r="A23" s="67">
        <v>13</v>
      </c>
      <c r="B23" s="81"/>
      <c r="C23" s="82"/>
      <c r="D23" s="244"/>
      <c r="E23" s="245"/>
      <c r="F23" s="83"/>
      <c r="G23" s="84"/>
      <c r="H23" s="87"/>
      <c r="I23" s="101"/>
      <c r="J23" s="86"/>
      <c r="K23" s="173">
        <f t="shared" si="0"/>
        <v>0</v>
      </c>
      <c r="L23" s="173" t="str">
        <f t="shared" si="1"/>
        <v/>
      </c>
      <c r="M23" s="173"/>
      <c r="N23" s="173"/>
      <c r="O23" s="173"/>
      <c r="P23" s="173"/>
      <c r="Q23" s="173"/>
      <c r="R23" s="173"/>
      <c r="S23" s="173"/>
      <c r="T23" s="173"/>
      <c r="U23" s="173"/>
      <c r="V23" s="173"/>
      <c r="W23" s="173"/>
    </row>
    <row r="24" spans="1:23" ht="26.25" customHeight="1">
      <c r="A24" s="67">
        <v>14</v>
      </c>
      <c r="B24" s="81"/>
      <c r="C24" s="82"/>
      <c r="D24" s="244"/>
      <c r="E24" s="245"/>
      <c r="F24" s="83"/>
      <c r="G24" s="84"/>
      <c r="H24" s="87"/>
      <c r="I24" s="101"/>
      <c r="J24" s="86"/>
      <c r="K24" s="173">
        <f t="shared" si="0"/>
        <v>0</v>
      </c>
      <c r="L24" s="173" t="str">
        <f t="shared" si="1"/>
        <v/>
      </c>
      <c r="M24" s="173"/>
      <c r="N24" s="173"/>
      <c r="O24" s="173"/>
      <c r="P24" s="173"/>
      <c r="Q24" s="173"/>
      <c r="R24" s="173"/>
      <c r="S24" s="173"/>
      <c r="T24" s="173"/>
      <c r="U24" s="173"/>
      <c r="V24" s="173"/>
      <c r="W24" s="173"/>
    </row>
    <row r="25" spans="1:23" ht="26.25" customHeight="1" thickBot="1">
      <c r="A25" s="68">
        <v>15</v>
      </c>
      <c r="B25" s="88"/>
      <c r="C25" s="123"/>
      <c r="D25" s="254"/>
      <c r="E25" s="255"/>
      <c r="F25" s="89"/>
      <c r="G25" s="90"/>
      <c r="H25" s="92"/>
      <c r="I25" s="101"/>
      <c r="J25" s="91"/>
      <c r="K25" s="173">
        <f t="shared" si="0"/>
        <v>0</v>
      </c>
      <c r="L25" s="173" t="str">
        <f t="shared" si="1"/>
        <v/>
      </c>
      <c r="M25" s="173"/>
      <c r="N25" s="173"/>
      <c r="O25" s="173"/>
      <c r="P25" s="173"/>
      <c r="Q25" s="173"/>
      <c r="R25" s="173"/>
      <c r="S25" s="173"/>
      <c r="T25" s="173"/>
      <c r="U25" s="173"/>
      <c r="V25" s="173"/>
      <c r="W25" s="173"/>
    </row>
    <row r="26" spans="1:23" ht="26.25" customHeight="1" thickTop="1" thickBot="1">
      <c r="A26" s="240" t="s">
        <v>66</v>
      </c>
      <c r="B26" s="241"/>
      <c r="C26" s="242"/>
      <c r="D26" s="242"/>
      <c r="E26" s="242"/>
      <c r="F26" s="241"/>
      <c r="G26" s="243"/>
      <c r="H26" s="107">
        <f>(SUMIF(C11:C25,"保育士等キャリアアップ研修",K11:K25)+SUMIF(C11:C25,"幼稚園教諭旧免許状更新講習・免許法認定講習",K11:K25)+SUMIF(C11:C25,"その他",L11:L25))</f>
        <v>0</v>
      </c>
      <c r="I26" s="102">
        <f>SUM(I27:I28)</f>
        <v>0</v>
      </c>
      <c r="J26" s="169"/>
      <c r="K26" s="173"/>
      <c r="L26" s="173"/>
      <c r="M26" s="173"/>
      <c r="N26" s="173"/>
      <c r="O26" s="173"/>
      <c r="P26" s="173"/>
      <c r="Q26" s="173"/>
      <c r="R26" s="173"/>
      <c r="S26" s="173"/>
      <c r="T26" s="173"/>
      <c r="U26" s="173"/>
      <c r="V26" s="173"/>
      <c r="W26" s="173"/>
    </row>
    <row r="27" spans="1:23" ht="26.25" hidden="1" customHeight="1" thickBot="1">
      <c r="A27" s="240"/>
      <c r="B27" s="241"/>
      <c r="C27" s="242"/>
      <c r="D27" s="242"/>
      <c r="E27" s="242"/>
      <c r="F27" s="241"/>
      <c r="G27" s="243"/>
      <c r="H27" s="106" t="s">
        <v>93</v>
      </c>
      <c r="I27" s="102">
        <f>SUMIF(C11:C25,"園内研修",I11:I25)</f>
        <v>0</v>
      </c>
      <c r="J27" s="169" t="e">
        <f>I27/(I27+I28)</f>
        <v>#DIV/0!</v>
      </c>
      <c r="K27" s="173"/>
      <c r="L27" s="173"/>
      <c r="M27" s="173"/>
      <c r="N27" s="173"/>
      <c r="O27" s="173"/>
      <c r="P27" s="173"/>
      <c r="Q27" s="173"/>
      <c r="R27" s="173"/>
      <c r="S27" s="173"/>
      <c r="T27" s="173"/>
      <c r="U27" s="173"/>
      <c r="V27" s="173"/>
      <c r="W27" s="173"/>
    </row>
    <row r="28" spans="1:23" ht="26.25" hidden="1" customHeight="1" thickBot="1">
      <c r="A28" s="240"/>
      <c r="B28" s="241"/>
      <c r="C28" s="242"/>
      <c r="D28" s="242"/>
      <c r="E28" s="242"/>
      <c r="F28" s="241"/>
      <c r="G28" s="243"/>
      <c r="H28" s="106" t="s">
        <v>94</v>
      </c>
      <c r="I28" s="102">
        <f>SUMIF(C11:C25,"横浜市（区）主催研修",I11:I25)</f>
        <v>0</v>
      </c>
      <c r="J28" s="169"/>
      <c r="K28" s="173"/>
      <c r="L28" s="173"/>
      <c r="M28" s="173"/>
      <c r="N28" s="173"/>
      <c r="O28" s="173"/>
      <c r="P28" s="173"/>
      <c r="Q28" s="173"/>
      <c r="R28" s="173"/>
      <c r="S28" s="173"/>
      <c r="T28" s="173"/>
      <c r="U28" s="173"/>
      <c r="V28" s="173"/>
      <c r="W28" s="173"/>
    </row>
    <row r="29" spans="1:23" s="52" customFormat="1" ht="15" customHeight="1">
      <c r="A29" s="164"/>
      <c r="B29" s="170" t="s">
        <v>68</v>
      </c>
      <c r="C29" s="171"/>
      <c r="D29" s="171"/>
      <c r="E29" s="171"/>
      <c r="F29" s="171"/>
      <c r="G29" s="171"/>
      <c r="H29" s="171"/>
      <c r="I29" s="171"/>
      <c r="J29" s="171"/>
      <c r="K29" s="175"/>
      <c r="L29" s="175"/>
      <c r="M29" s="175"/>
      <c r="N29" s="175"/>
      <c r="O29" s="175"/>
      <c r="P29" s="175"/>
      <c r="Q29" s="175"/>
      <c r="R29" s="175"/>
      <c r="S29" s="175"/>
      <c r="T29" s="175"/>
      <c r="U29" s="175"/>
      <c r="V29" s="175"/>
      <c r="W29" s="175"/>
    </row>
    <row r="30" spans="1:23" s="52" customFormat="1" ht="15" customHeight="1">
      <c r="A30" s="164"/>
      <c r="B30" s="165" t="s">
        <v>125</v>
      </c>
      <c r="C30" s="171"/>
      <c r="D30" s="171"/>
      <c r="E30" s="171"/>
      <c r="F30" s="171"/>
      <c r="G30" s="171"/>
      <c r="H30" s="171"/>
      <c r="I30" s="171"/>
      <c r="J30" s="171"/>
      <c r="K30" s="175"/>
      <c r="L30" s="175"/>
      <c r="M30" s="175"/>
      <c r="N30" s="175"/>
      <c r="O30" s="175"/>
      <c r="P30" s="175"/>
      <c r="Q30" s="175"/>
      <c r="R30" s="175"/>
      <c r="S30" s="175"/>
      <c r="T30" s="175"/>
      <c r="U30" s="175"/>
      <c r="V30" s="175"/>
      <c r="W30" s="175"/>
    </row>
    <row r="31" spans="1:23" s="52" customFormat="1" ht="15" customHeight="1">
      <c r="A31" s="164"/>
      <c r="B31" s="172" t="s">
        <v>124</v>
      </c>
      <c r="C31" s="171"/>
      <c r="D31" s="171"/>
      <c r="E31" s="171"/>
      <c r="F31" s="171"/>
      <c r="G31" s="171"/>
      <c r="H31" s="171"/>
      <c r="I31" s="171"/>
      <c r="J31" s="171"/>
      <c r="K31" s="175"/>
      <c r="L31" s="175"/>
      <c r="M31" s="175"/>
      <c r="N31" s="175"/>
      <c r="O31" s="175"/>
      <c r="P31" s="175"/>
      <c r="Q31" s="175"/>
      <c r="R31" s="175"/>
      <c r="S31" s="175"/>
      <c r="T31" s="175"/>
      <c r="U31" s="175"/>
      <c r="V31" s="175"/>
      <c r="W31" s="175"/>
    </row>
    <row r="32" spans="1:23" s="52" customFormat="1" ht="15" customHeight="1">
      <c r="A32" s="164"/>
      <c r="B32" s="172" t="s">
        <v>126</v>
      </c>
      <c r="C32" s="171"/>
      <c r="D32" s="171"/>
      <c r="E32" s="171"/>
      <c r="F32" s="171"/>
      <c r="G32" s="171"/>
      <c r="H32" s="171"/>
      <c r="I32" s="171"/>
      <c r="J32" s="171"/>
      <c r="K32" s="175"/>
      <c r="L32" s="175"/>
      <c r="M32" s="175"/>
      <c r="N32" s="175"/>
      <c r="O32" s="175"/>
      <c r="P32" s="175"/>
      <c r="Q32" s="175"/>
      <c r="R32" s="175"/>
      <c r="S32" s="175"/>
      <c r="T32" s="175"/>
      <c r="U32" s="175"/>
      <c r="V32" s="175"/>
      <c r="W32" s="175"/>
    </row>
    <row r="33" spans="1:23" s="52" customFormat="1" ht="15" customHeight="1">
      <c r="A33" s="164"/>
      <c r="B33" s="165" t="s">
        <v>122</v>
      </c>
      <c r="C33" s="172"/>
      <c r="D33" s="171"/>
      <c r="E33" s="171"/>
      <c r="F33" s="171"/>
      <c r="G33" s="171"/>
      <c r="H33" s="171"/>
      <c r="I33" s="171"/>
      <c r="J33" s="171"/>
      <c r="K33" s="175"/>
      <c r="L33" s="175"/>
      <c r="M33" s="175"/>
      <c r="N33" s="175"/>
      <c r="O33" s="175"/>
      <c r="P33" s="175"/>
      <c r="Q33" s="175"/>
      <c r="R33" s="175"/>
      <c r="S33" s="175"/>
      <c r="T33" s="175"/>
      <c r="U33" s="175"/>
      <c r="V33" s="175"/>
      <c r="W33" s="175"/>
    </row>
    <row r="34" spans="1:23" s="52" customFormat="1" ht="15" customHeight="1">
      <c r="A34" s="164"/>
      <c r="B34" s="246" t="s">
        <v>67</v>
      </c>
      <c r="C34" s="246"/>
      <c r="D34" s="171"/>
      <c r="E34" s="171"/>
      <c r="F34" s="171"/>
      <c r="G34" s="171"/>
      <c r="H34" s="171"/>
      <c r="I34" s="171"/>
      <c r="J34" s="171"/>
      <c r="K34" s="175"/>
      <c r="L34" s="175"/>
      <c r="M34" s="175"/>
      <c r="N34" s="175"/>
      <c r="O34" s="175"/>
      <c r="P34" s="175"/>
      <c r="Q34" s="175"/>
      <c r="R34" s="175"/>
      <c r="S34" s="175"/>
      <c r="T34" s="175"/>
      <c r="U34" s="175"/>
      <c r="V34" s="175"/>
      <c r="W34" s="175"/>
    </row>
    <row r="35" spans="1:23" s="52" customFormat="1" ht="15" customHeight="1">
      <c r="A35" s="164"/>
      <c r="B35" s="165" t="s">
        <v>123</v>
      </c>
      <c r="C35" s="171"/>
      <c r="D35" s="171"/>
      <c r="E35" s="171"/>
      <c r="F35" s="171"/>
      <c r="G35" s="171"/>
      <c r="H35" s="171"/>
      <c r="I35" s="171"/>
      <c r="J35" s="171"/>
      <c r="K35" s="175"/>
      <c r="L35" s="175"/>
      <c r="M35" s="175"/>
      <c r="N35" s="175"/>
      <c r="O35" s="175"/>
      <c r="P35" s="175"/>
      <c r="Q35" s="175"/>
      <c r="R35" s="175"/>
      <c r="S35" s="175"/>
      <c r="T35" s="175"/>
      <c r="U35" s="175"/>
      <c r="V35" s="175"/>
      <c r="W35" s="175"/>
    </row>
    <row r="36" spans="1:23" s="52" customFormat="1" ht="15" customHeight="1">
      <c r="A36" s="65"/>
      <c r="C36" s="50"/>
      <c r="D36" s="50"/>
      <c r="E36" s="50"/>
      <c r="F36" s="50"/>
      <c r="G36" s="50"/>
      <c r="H36" s="50"/>
      <c r="I36" s="50"/>
      <c r="J36" s="50"/>
    </row>
    <row r="37" spans="1:23" s="52" customFormat="1" ht="15" customHeight="1">
      <c r="A37" s="65"/>
      <c r="B37" s="124" t="s">
        <v>95</v>
      </c>
      <c r="C37" s="125"/>
      <c r="D37" s="125"/>
      <c r="E37" s="125"/>
      <c r="F37" s="125"/>
      <c r="G37" s="50"/>
      <c r="H37" s="50"/>
      <c r="I37" s="50"/>
      <c r="J37" s="50"/>
    </row>
    <row r="38" spans="1:23" s="52" customFormat="1" ht="30" customHeight="1">
      <c r="A38" s="65"/>
      <c r="B38" s="177"/>
      <c r="C38" s="178"/>
      <c r="D38" s="178"/>
      <c r="E38" s="178"/>
      <c r="F38" s="178"/>
      <c r="G38" s="178"/>
      <c r="H38" s="178"/>
      <c r="I38" s="178"/>
      <c r="J38" s="178"/>
    </row>
    <row r="39" spans="1:23" s="52" customFormat="1" ht="15" customHeight="1">
      <c r="A39" s="65"/>
      <c r="B39" s="58"/>
      <c r="C39" s="50"/>
      <c r="D39" s="50"/>
      <c r="E39" s="50"/>
      <c r="F39" s="50"/>
      <c r="G39" s="50"/>
      <c r="H39" s="50"/>
      <c r="I39" s="50"/>
      <c r="J39" s="50"/>
    </row>
    <row r="40" spans="1:23" s="52" customFormat="1" ht="15" customHeight="1">
      <c r="A40" s="65"/>
      <c r="B40" s="58"/>
      <c r="C40" s="50"/>
      <c r="D40" s="50"/>
      <c r="E40" s="50"/>
      <c r="F40" s="50"/>
      <c r="G40" s="50"/>
      <c r="H40" s="50"/>
      <c r="I40" s="50"/>
      <c r="J40" s="50"/>
    </row>
    <row r="41" spans="1:23" s="53" customFormat="1" ht="15" customHeight="1">
      <c r="A41" s="69"/>
      <c r="B41" s="57"/>
      <c r="C41" s="51"/>
      <c r="D41" s="51"/>
      <c r="E41" s="51"/>
      <c r="F41" s="51"/>
      <c r="G41" s="51"/>
      <c r="H41" s="51"/>
      <c r="I41" s="51"/>
      <c r="J41" s="51"/>
    </row>
  </sheetData>
  <sheetProtection algorithmName="SHA-512" hashValue="BikzOdI9Xii+auKSu3FRLhRb3ZrlrO3ugBxNNV/Y2wNYCp5w0XVF5QA4AIO1OXwoP04MN+/tl8Hda8Iz6E65jw==" saltValue="UpLBykB1svzixU5fFLQltg==" spinCount="100000" sheet="1" insertRows="0"/>
  <mergeCells count="28">
    <mergeCell ref="H4:J4"/>
    <mergeCell ref="H5:J5"/>
    <mergeCell ref="C6:D6"/>
    <mergeCell ref="H6:J6"/>
    <mergeCell ref="C7:D7"/>
    <mergeCell ref="H7:J7"/>
    <mergeCell ref="D20:E20"/>
    <mergeCell ref="B8:C8"/>
    <mergeCell ref="D10:E10"/>
    <mergeCell ref="D11:E11"/>
    <mergeCell ref="D12:E12"/>
    <mergeCell ref="D13:E13"/>
    <mergeCell ref="D14:E14"/>
    <mergeCell ref="D15:E15"/>
    <mergeCell ref="D16:E16"/>
    <mergeCell ref="D17:E17"/>
    <mergeCell ref="D18:E18"/>
    <mergeCell ref="D19:E19"/>
    <mergeCell ref="A27:G27"/>
    <mergeCell ref="A28:G28"/>
    <mergeCell ref="B34:C34"/>
    <mergeCell ref="B38:J38"/>
    <mergeCell ref="D21:E21"/>
    <mergeCell ref="D22:E22"/>
    <mergeCell ref="D23:E23"/>
    <mergeCell ref="D24:E24"/>
    <mergeCell ref="D25:E25"/>
    <mergeCell ref="A26:G26"/>
  </mergeCells>
  <phoneticPr fontId="2"/>
  <conditionalFormatting sqref="F11:F25">
    <cfRule type="expression" dxfId="179" priority="3">
      <formula>$C11="その他"</formula>
    </cfRule>
    <cfRule type="expression" dxfId="178" priority="4">
      <formula>$C11&lt;&gt;"保育士等キャリアアップ研修"</formula>
    </cfRule>
    <cfRule type="expression" dxfId="177" priority="18" stopIfTrue="1">
      <formula>$C11="保育士等キャリアアップ研修"</formula>
    </cfRule>
  </conditionalFormatting>
  <conditionalFormatting sqref="H26:I26 C7 D8">
    <cfRule type="cellIs" dxfId="176" priority="17" operator="equal">
      <formula>""</formula>
    </cfRule>
  </conditionalFormatting>
  <conditionalFormatting sqref="E1">
    <cfRule type="cellIs" dxfId="175" priority="16" operator="equal">
      <formula>""</formula>
    </cfRule>
  </conditionalFormatting>
  <conditionalFormatting sqref="H3:J7">
    <cfRule type="cellIs" dxfId="174" priority="15" operator="equal">
      <formula>""</formula>
    </cfRule>
  </conditionalFormatting>
  <conditionalFormatting sqref="C6">
    <cfRule type="cellIs" dxfId="173" priority="14" operator="equal">
      <formula>""</formula>
    </cfRule>
  </conditionalFormatting>
  <conditionalFormatting sqref="D11:E25">
    <cfRule type="expression" dxfId="172" priority="11">
      <formula>$C11="横浜市（区）主催研修"</formula>
    </cfRule>
    <cfRule type="expression" dxfId="171" priority="12">
      <formula>$C11="園内研修"</formula>
    </cfRule>
    <cfRule type="expression" dxfId="170" priority="13">
      <formula>$C11="幼稚園教諭旧免許状更新講習・免許法認定講習"</formula>
    </cfRule>
  </conditionalFormatting>
  <conditionalFormatting sqref="H11:H25">
    <cfRule type="expression" dxfId="169" priority="1">
      <formula>$C11="その他"</formula>
    </cfRule>
    <cfRule type="expression" dxfId="168" priority="10">
      <formula>$C11="【職員処遇改善費のみ対象】横浜市（区）主催研修"</formula>
    </cfRule>
  </conditionalFormatting>
  <conditionalFormatting sqref="I11:I25">
    <cfRule type="expression" dxfId="167" priority="5">
      <formula>$C11="保育士等キャリアアップ研修"</formula>
    </cfRule>
    <cfRule type="expression" dxfId="166" priority="9">
      <formula>$C11="幼稚園教諭旧免許状更新講習・免許法認定講習"</formula>
    </cfRule>
  </conditionalFormatting>
  <conditionalFormatting sqref="G11:G25">
    <cfRule type="expression" dxfId="165" priority="2">
      <formula>$C11="その他"</formula>
    </cfRule>
    <cfRule type="expression" dxfId="164" priority="6">
      <formula>$C11="【職員処遇改善費のみ対象】横浜市（区）主催研修"</formula>
    </cfRule>
    <cfRule type="expression" dxfId="163" priority="7">
      <formula>$C11="園内研修"</formula>
    </cfRule>
    <cfRule type="expression" dxfId="162" priority="8">
      <formula>$C11="幼稚園教諭旧免許状更新講習・免許法認定講習"</formula>
    </cfRule>
  </conditionalFormatting>
  <dataValidations count="11">
    <dataValidation type="list" allowBlank="1" showInputMessage="1" showErrorMessage="1" sqref="H25">
      <formula1>INDIRECT($C$5)</formula1>
    </dataValidation>
    <dataValidation type="list" allowBlank="1" showInputMessage="1" showErrorMessage="1" sqref="H11:H24">
      <formula1>INDIRECT($C$6)</formula1>
    </dataValidation>
    <dataValidation type="decimal" operator="greaterThanOrEqual" allowBlank="1" showInputMessage="1" showErrorMessage="1" sqref="I11:I25">
      <formula1>0</formula1>
    </dataValidation>
    <dataValidation type="list" allowBlank="1" showInputMessage="1" showErrorMessage="1" promptTitle="実施主体" prompt="幼稚園教諭旧免許状更新講習時は入力不要" sqref="D12:E25">
      <formula1>INDIRECT($C12)</formula1>
    </dataValidation>
    <dataValidation type="date" operator="lessThanOrEqual" allowBlank="1" showInputMessage="1" showErrorMessage="1" error="賃金改善開始月の４月以前に研修修了が必要です。" sqref="B11:B25">
      <formula1>45016</formula1>
    </dataValidation>
    <dataValidation type="list" allowBlank="1" showInputMessage="1" showErrorMessage="1" promptTitle="実施主体" prompt="幼稚園教諭旧免許状更新講習時は入力不要" sqref="D11:E11">
      <formula1>INDIRECT($C$11)</formula1>
    </dataValidation>
    <dataValidation type="custom" allowBlank="1" showInputMessage="1" showErrorMessage="1" promptTitle="講義名・テーマ" prompt="保育士等キャリアアップ研修の時は入力不要" sqref="F11:F25">
      <formula1>OR(AND(D11="保育士等キャリアアップ研修",F11=""),AND(D11="幼稚園教諭免許状更新講習",F11&lt;&gt;""))</formula1>
    </dataValidation>
    <dataValidation type="textLength" operator="equal" allowBlank="1" showInputMessage="1" showErrorMessage="1" promptTitle="修了証番号" prompt="保育士等キャリアアップ研修の時のみ12桁の修了証番号を入力" sqref="G11:G25">
      <formula1>12</formula1>
    </dataValidation>
    <dataValidation type="list" allowBlank="1" showInputMessage="1" showErrorMessage="1" sqref="D8">
      <formula1>"〇,×"</formula1>
    </dataValidation>
    <dataValidation type="list" allowBlank="1" showInputMessage="1" showErrorMessage="1" sqref="C11:C25">
      <formula1>INDIRECT($D$8)</formula1>
    </dataValidation>
    <dataValidation type="list" allowBlank="1" showInputMessage="1" showErrorMessage="1" sqref="O6">
      <formula1>" "</formula1>
    </dataValidation>
  </dataValidations>
  <printOptions horizontalCentered="1"/>
  <pageMargins left="0.25" right="0.25" top="0.75" bottom="0.75" header="0.3" footer="0.3"/>
  <pageSetup paperSize="8" scale="99" orientation="landscape" cellComments="asDisplayed"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マスタ!$C$3:$C$4</xm:f>
          </x14:formula1>
          <xm:sqref>C6</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W41"/>
  <sheetViews>
    <sheetView showZeros="0" view="pageBreakPreview" zoomScale="85" zoomScaleNormal="70" zoomScaleSheetLayoutView="85" workbookViewId="0">
      <selection activeCell="C11" sqref="C11"/>
    </sheetView>
  </sheetViews>
  <sheetFormatPr defaultRowHeight="18.75"/>
  <cols>
    <col min="1" max="1" width="5" style="66" customWidth="1"/>
    <col min="2" max="2" width="13.625" style="71" customWidth="1"/>
    <col min="3" max="3" width="33.875" style="2" customWidth="1"/>
    <col min="4" max="4" width="9.375" style="2" customWidth="1"/>
    <col min="5" max="5" width="37.625" style="2" customWidth="1"/>
    <col min="6" max="6" width="42.875" style="2" customWidth="1"/>
    <col min="7" max="7" width="19.625" style="2" customWidth="1"/>
    <col min="8" max="8" width="19" style="2" customWidth="1"/>
    <col min="9" max="9" width="15.625" style="2" hidden="1" customWidth="1"/>
    <col min="10" max="10" width="27.5" style="2" customWidth="1"/>
    <col min="11" max="12" width="9" style="2" customWidth="1"/>
    <col min="13" max="14" width="9" style="2"/>
    <col min="15" max="15" width="50.625" style="2" customWidth="1"/>
    <col min="16" max="16384" width="9" style="2"/>
  </cols>
  <sheetData>
    <row r="1" spans="1:23" ht="29.25" customHeight="1">
      <c r="A1" s="74" t="s">
        <v>73</v>
      </c>
      <c r="B1" s="70"/>
      <c r="C1" s="59"/>
      <c r="D1" s="60" t="s">
        <v>62</v>
      </c>
      <c r="E1" s="122">
        <f>①集計表!F1</f>
        <v>5</v>
      </c>
      <c r="F1" s="61" t="s">
        <v>110</v>
      </c>
      <c r="G1" s="59"/>
      <c r="H1" s="59"/>
      <c r="I1" s="59"/>
      <c r="J1" s="73"/>
      <c r="K1" s="173"/>
      <c r="L1" s="173"/>
      <c r="M1" s="173"/>
      <c r="N1" s="173"/>
      <c r="O1" s="173"/>
      <c r="P1" s="173"/>
      <c r="Q1" s="173"/>
      <c r="R1" s="173"/>
      <c r="S1" s="173"/>
      <c r="T1" s="173"/>
      <c r="U1" s="173"/>
      <c r="V1" s="173"/>
      <c r="W1" s="173"/>
    </row>
    <row r="2" spans="1:23" ht="19.5" thickBot="1">
      <c r="A2" s="65"/>
      <c r="B2" s="58"/>
      <c r="C2" s="1"/>
      <c r="D2" s="1"/>
      <c r="E2" s="1"/>
      <c r="F2" s="4"/>
      <c r="G2" s="1"/>
      <c r="H2" s="5"/>
      <c r="I2" s="5"/>
      <c r="J2" s="5"/>
      <c r="K2" s="173"/>
      <c r="L2" s="173"/>
      <c r="M2" s="173"/>
      <c r="N2" s="173"/>
      <c r="O2" s="173"/>
      <c r="P2" s="173"/>
      <c r="Q2" s="173"/>
      <c r="R2" s="173"/>
      <c r="S2" s="173"/>
      <c r="T2" s="173"/>
      <c r="U2" s="173"/>
      <c r="V2" s="173"/>
      <c r="W2" s="173"/>
    </row>
    <row r="3" spans="1:23" s="6" customFormat="1" ht="24.95" customHeight="1">
      <c r="A3" s="66"/>
      <c r="B3" s="58"/>
      <c r="C3" s="3"/>
      <c r="D3" s="3"/>
      <c r="E3" s="3"/>
      <c r="F3" s="7"/>
      <c r="G3" s="8" t="s">
        <v>1</v>
      </c>
      <c r="H3" s="121">
        <f>①集計表!O3</f>
        <v>0</v>
      </c>
      <c r="I3" s="120" t="s">
        <v>3</v>
      </c>
      <c r="J3" s="120" t="s">
        <v>3</v>
      </c>
      <c r="K3" s="174"/>
      <c r="L3" s="174"/>
      <c r="M3" s="174"/>
      <c r="N3" s="174"/>
      <c r="O3" s="174"/>
      <c r="P3" s="174"/>
      <c r="Q3" s="174"/>
      <c r="R3" s="174"/>
      <c r="S3" s="174"/>
      <c r="T3" s="174"/>
      <c r="U3" s="174"/>
      <c r="V3" s="174"/>
      <c r="W3" s="174"/>
    </row>
    <row r="4" spans="1:23" s="6" customFormat="1" ht="24.95" customHeight="1">
      <c r="A4" s="65"/>
      <c r="B4" s="58"/>
      <c r="C4" s="3"/>
      <c r="D4" s="3"/>
      <c r="E4" s="3"/>
      <c r="F4" s="7"/>
      <c r="G4" s="12" t="s">
        <v>4</v>
      </c>
      <c r="H4" s="247">
        <f>①集計表!O4</f>
        <v>0</v>
      </c>
      <c r="I4" s="247"/>
      <c r="J4" s="248"/>
      <c r="K4" s="174"/>
      <c r="L4" s="174"/>
      <c r="M4" s="174"/>
      <c r="N4" s="174"/>
      <c r="O4" s="174"/>
      <c r="P4" s="174"/>
      <c r="Q4" s="174"/>
      <c r="R4" s="174"/>
      <c r="S4" s="174"/>
      <c r="T4" s="174"/>
      <c r="U4" s="174"/>
      <c r="V4" s="174"/>
      <c r="W4" s="174"/>
    </row>
    <row r="5" spans="1:23" s="6" customFormat="1" ht="24.95" customHeight="1" thickBot="1">
      <c r="A5" s="65"/>
      <c r="B5" s="77"/>
      <c r="C5" s="3"/>
      <c r="D5" s="14"/>
      <c r="E5" s="14"/>
      <c r="F5" s="7"/>
      <c r="G5" s="15" t="s">
        <v>7</v>
      </c>
      <c r="H5" s="249">
        <f>①集計表!O5</f>
        <v>0</v>
      </c>
      <c r="I5" s="249"/>
      <c r="J5" s="250"/>
      <c r="K5" s="174"/>
      <c r="L5" s="174"/>
      <c r="M5" s="174"/>
      <c r="N5" s="174"/>
      <c r="O5" s="174"/>
      <c r="P5" s="174"/>
      <c r="Q5" s="174"/>
      <c r="R5" s="174"/>
      <c r="S5" s="174"/>
      <c r="T5" s="174"/>
      <c r="U5" s="174"/>
      <c r="V5" s="174"/>
      <c r="W5" s="174"/>
    </row>
    <row r="6" spans="1:23" s="6" customFormat="1" ht="24.95" customHeight="1">
      <c r="A6" s="65"/>
      <c r="B6" s="72" t="s">
        <v>6</v>
      </c>
      <c r="C6" s="260"/>
      <c r="D6" s="261"/>
      <c r="E6" s="14"/>
      <c r="F6" s="7"/>
      <c r="G6" s="76" t="s">
        <v>64</v>
      </c>
      <c r="H6" s="249">
        <f>①集計表!O6</f>
        <v>0</v>
      </c>
      <c r="I6" s="249"/>
      <c r="J6" s="250"/>
      <c r="K6" s="174"/>
      <c r="L6" s="174" t="str">
        <f>IF(C6="なし_職員処遇改善費の対象者","研修名_職員処遇改善費","研修名_処遇Ⅱ")</f>
        <v>研修名_処遇Ⅱ</v>
      </c>
      <c r="M6" s="174"/>
      <c r="N6" s="174"/>
      <c r="O6" s="174"/>
      <c r="P6" s="174"/>
      <c r="Q6" s="174"/>
      <c r="R6" s="174"/>
      <c r="S6" s="174"/>
      <c r="T6" s="174"/>
      <c r="U6" s="174"/>
      <c r="V6" s="174"/>
      <c r="W6" s="174"/>
    </row>
    <row r="7" spans="1:23" s="6" customFormat="1" ht="24.95" customHeight="1" thickBot="1">
      <c r="A7" s="65"/>
      <c r="B7" s="140" t="s">
        <v>9</v>
      </c>
      <c r="C7" s="262"/>
      <c r="D7" s="263"/>
      <c r="E7" s="14"/>
      <c r="F7" s="7"/>
      <c r="G7" s="17" t="s">
        <v>65</v>
      </c>
      <c r="H7" s="251">
        <f>①集計表!O7</f>
        <v>0</v>
      </c>
      <c r="I7" s="252"/>
      <c r="J7" s="253"/>
      <c r="K7" s="174"/>
      <c r="L7" s="174"/>
      <c r="M7" s="174"/>
      <c r="N7" s="174"/>
      <c r="O7" s="174"/>
      <c r="P7" s="174"/>
      <c r="Q7" s="174"/>
      <c r="R7" s="174"/>
      <c r="S7" s="174"/>
      <c r="T7" s="174"/>
      <c r="U7" s="174"/>
      <c r="V7" s="174"/>
      <c r="W7" s="174"/>
    </row>
    <row r="8" spans="1:23" s="6" customFormat="1" ht="24.95" customHeight="1" thickBot="1">
      <c r="A8" s="65"/>
      <c r="B8" s="258" t="s">
        <v>111</v>
      </c>
      <c r="C8" s="259"/>
      <c r="D8" s="176" t="s">
        <v>113</v>
      </c>
      <c r="E8" s="14"/>
      <c r="F8" s="7"/>
      <c r="G8" s="131"/>
      <c r="H8" s="21"/>
      <c r="I8" s="139"/>
      <c r="J8" s="139"/>
      <c r="K8" s="174"/>
      <c r="L8" s="174"/>
      <c r="M8" s="174"/>
      <c r="N8" s="174"/>
      <c r="O8" s="174"/>
      <c r="P8" s="174"/>
      <c r="Q8" s="174"/>
      <c r="R8" s="174"/>
      <c r="S8" s="174"/>
      <c r="T8" s="174"/>
      <c r="U8" s="174"/>
      <c r="V8" s="174"/>
      <c r="W8" s="174"/>
    </row>
    <row r="9" spans="1:23" ht="24.95" customHeight="1">
      <c r="A9" s="65"/>
      <c r="B9" s="58"/>
      <c r="C9" s="19"/>
      <c r="D9" s="20"/>
      <c r="E9" s="20"/>
      <c r="F9" s="19"/>
      <c r="G9" s="19"/>
      <c r="H9" s="21"/>
      <c r="I9" s="22"/>
      <c r="J9" s="23"/>
      <c r="K9" s="173"/>
      <c r="L9" s="173"/>
      <c r="M9" s="173"/>
      <c r="N9" s="173"/>
      <c r="O9" s="173"/>
      <c r="P9" s="173"/>
      <c r="Q9" s="173"/>
      <c r="R9" s="173"/>
      <c r="S9" s="173"/>
      <c r="T9" s="173"/>
      <c r="U9" s="173"/>
      <c r="V9" s="173"/>
      <c r="W9" s="173"/>
    </row>
    <row r="10" spans="1:23" ht="69" customHeight="1" thickBot="1">
      <c r="A10" s="64" t="s">
        <v>15</v>
      </c>
      <c r="B10" s="134" t="s">
        <v>127</v>
      </c>
      <c r="C10" s="62" t="s">
        <v>106</v>
      </c>
      <c r="D10" s="256" t="s">
        <v>78</v>
      </c>
      <c r="E10" s="257"/>
      <c r="F10" s="62" t="s">
        <v>19</v>
      </c>
      <c r="G10" s="63" t="s">
        <v>20</v>
      </c>
      <c r="H10" s="75" t="s">
        <v>77</v>
      </c>
      <c r="I10" s="78" t="s">
        <v>76</v>
      </c>
      <c r="J10" s="62" t="s">
        <v>63</v>
      </c>
      <c r="K10" s="173"/>
      <c r="L10" s="173"/>
      <c r="M10" s="173"/>
      <c r="N10" s="173"/>
      <c r="O10" s="173"/>
      <c r="P10" s="173"/>
      <c r="Q10" s="173"/>
      <c r="R10" s="173"/>
      <c r="S10" s="173"/>
      <c r="T10" s="173"/>
      <c r="U10" s="173"/>
      <c r="V10" s="173"/>
      <c r="W10" s="173"/>
    </row>
    <row r="11" spans="1:23" ht="26.25" customHeight="1">
      <c r="A11" s="67">
        <v>1</v>
      </c>
      <c r="B11" s="81"/>
      <c r="C11" s="82"/>
      <c r="D11" s="244"/>
      <c r="E11" s="245"/>
      <c r="F11" s="83"/>
      <c r="G11" s="84"/>
      <c r="H11" s="85"/>
      <c r="I11" s="100"/>
      <c r="J11" s="86"/>
      <c r="K11" s="173">
        <f>IF(H11&lt;&gt;"",1,0)</f>
        <v>0</v>
      </c>
      <c r="L11" s="173" t="str">
        <f>IF(C11="その他",1,"")</f>
        <v/>
      </c>
      <c r="M11" s="173"/>
      <c r="N11" s="173"/>
      <c r="O11" s="173"/>
      <c r="P11" s="173"/>
      <c r="Q11" s="173"/>
      <c r="R11" s="173"/>
      <c r="S11" s="173"/>
      <c r="T11" s="173"/>
      <c r="U11" s="173"/>
      <c r="V11" s="173"/>
      <c r="W11" s="173"/>
    </row>
    <row r="12" spans="1:23" ht="26.25" customHeight="1">
      <c r="A12" s="67">
        <v>2</v>
      </c>
      <c r="B12" s="81"/>
      <c r="C12" s="82"/>
      <c r="D12" s="244"/>
      <c r="E12" s="245"/>
      <c r="F12" s="83"/>
      <c r="G12" s="84"/>
      <c r="H12" s="87"/>
      <c r="I12" s="101"/>
      <c r="J12" s="86"/>
      <c r="K12" s="173">
        <f t="shared" ref="K12:K25" si="0">IF(H12&lt;&gt;"",1,0)</f>
        <v>0</v>
      </c>
      <c r="L12" s="173" t="str">
        <f t="shared" ref="L12:L25" si="1">IF(C12="その他",1,"")</f>
        <v/>
      </c>
      <c r="M12" s="173"/>
      <c r="N12" s="173"/>
      <c r="O12" s="173"/>
      <c r="P12" s="173"/>
      <c r="Q12" s="173"/>
      <c r="R12" s="173"/>
      <c r="S12" s="173"/>
      <c r="T12" s="173"/>
      <c r="U12" s="173"/>
      <c r="V12" s="173"/>
      <c r="W12" s="173"/>
    </row>
    <row r="13" spans="1:23" ht="26.25" customHeight="1">
      <c r="A13" s="67">
        <v>3</v>
      </c>
      <c r="B13" s="81"/>
      <c r="C13" s="82"/>
      <c r="D13" s="244"/>
      <c r="E13" s="245"/>
      <c r="F13" s="83"/>
      <c r="G13" s="84"/>
      <c r="H13" s="87"/>
      <c r="I13" s="101"/>
      <c r="J13" s="86"/>
      <c r="K13" s="173">
        <f t="shared" si="0"/>
        <v>0</v>
      </c>
      <c r="L13" s="173" t="str">
        <f t="shared" si="1"/>
        <v/>
      </c>
      <c r="M13" s="173"/>
      <c r="N13" s="173"/>
      <c r="O13" s="173"/>
      <c r="P13" s="173"/>
      <c r="Q13" s="173"/>
      <c r="R13" s="173"/>
      <c r="S13" s="173"/>
      <c r="T13" s="173"/>
      <c r="U13" s="173"/>
      <c r="V13" s="173"/>
      <c r="W13" s="173"/>
    </row>
    <row r="14" spans="1:23" ht="26.25" customHeight="1">
      <c r="A14" s="67">
        <v>4</v>
      </c>
      <c r="B14" s="81"/>
      <c r="C14" s="82"/>
      <c r="D14" s="244"/>
      <c r="E14" s="245"/>
      <c r="F14" s="83"/>
      <c r="G14" s="84"/>
      <c r="H14" s="87"/>
      <c r="I14" s="101"/>
      <c r="J14" s="86"/>
      <c r="K14" s="173">
        <f>IF(H14&lt;&gt;"",1,0)</f>
        <v>0</v>
      </c>
      <c r="L14" s="173" t="str">
        <f t="shared" si="1"/>
        <v/>
      </c>
      <c r="M14" s="173"/>
      <c r="N14" s="173"/>
      <c r="O14" s="173"/>
      <c r="P14" s="173"/>
      <c r="Q14" s="173"/>
      <c r="R14" s="173"/>
      <c r="S14" s="173"/>
      <c r="T14" s="173"/>
      <c r="U14" s="173"/>
      <c r="V14" s="173"/>
      <c r="W14" s="173"/>
    </row>
    <row r="15" spans="1:23" ht="26.25" customHeight="1">
      <c r="A15" s="67">
        <v>5</v>
      </c>
      <c r="B15" s="81"/>
      <c r="C15" s="82"/>
      <c r="D15" s="244"/>
      <c r="E15" s="245"/>
      <c r="F15" s="83"/>
      <c r="G15" s="84"/>
      <c r="H15" s="87"/>
      <c r="I15" s="101"/>
      <c r="J15" s="86"/>
      <c r="K15" s="173">
        <f t="shared" si="0"/>
        <v>0</v>
      </c>
      <c r="L15" s="173" t="str">
        <f t="shared" si="1"/>
        <v/>
      </c>
      <c r="M15" s="173"/>
      <c r="N15" s="173"/>
      <c r="O15" s="173"/>
      <c r="P15" s="173"/>
      <c r="Q15" s="173"/>
      <c r="R15" s="173"/>
      <c r="S15" s="173"/>
      <c r="T15" s="173"/>
      <c r="U15" s="173"/>
      <c r="V15" s="173"/>
      <c r="W15" s="173"/>
    </row>
    <row r="16" spans="1:23" ht="26.25" customHeight="1">
      <c r="A16" s="67">
        <v>6</v>
      </c>
      <c r="B16" s="81"/>
      <c r="C16" s="82"/>
      <c r="D16" s="244"/>
      <c r="E16" s="245"/>
      <c r="F16" s="83"/>
      <c r="G16" s="84"/>
      <c r="H16" s="87"/>
      <c r="I16" s="101"/>
      <c r="J16" s="86"/>
      <c r="K16" s="173">
        <f t="shared" si="0"/>
        <v>0</v>
      </c>
      <c r="L16" s="173" t="str">
        <f t="shared" si="1"/>
        <v/>
      </c>
      <c r="M16" s="173"/>
      <c r="N16" s="173"/>
      <c r="O16" s="173"/>
      <c r="P16" s="173"/>
      <c r="Q16" s="173"/>
      <c r="R16" s="173"/>
      <c r="S16" s="173"/>
      <c r="T16" s="173"/>
      <c r="U16" s="173"/>
      <c r="V16" s="173"/>
      <c r="W16" s="173"/>
    </row>
    <row r="17" spans="1:23" ht="26.25" customHeight="1">
      <c r="A17" s="67">
        <v>7</v>
      </c>
      <c r="B17" s="81"/>
      <c r="C17" s="82"/>
      <c r="D17" s="244"/>
      <c r="E17" s="245"/>
      <c r="F17" s="83"/>
      <c r="G17" s="84"/>
      <c r="H17" s="87"/>
      <c r="I17" s="101"/>
      <c r="J17" s="86"/>
      <c r="K17" s="173">
        <f t="shared" si="0"/>
        <v>0</v>
      </c>
      <c r="L17" s="173" t="str">
        <f t="shared" si="1"/>
        <v/>
      </c>
      <c r="M17" s="173"/>
      <c r="N17" s="173"/>
      <c r="O17" s="173"/>
      <c r="P17" s="173"/>
      <c r="Q17" s="173"/>
      <c r="R17" s="173"/>
      <c r="S17" s="173"/>
      <c r="T17" s="173"/>
      <c r="U17" s="173"/>
      <c r="V17" s="173"/>
      <c r="W17" s="173"/>
    </row>
    <row r="18" spans="1:23" ht="26.25" customHeight="1">
      <c r="A18" s="67">
        <v>8</v>
      </c>
      <c r="B18" s="81"/>
      <c r="C18" s="82"/>
      <c r="D18" s="244"/>
      <c r="E18" s="245"/>
      <c r="F18" s="83"/>
      <c r="G18" s="84"/>
      <c r="H18" s="87"/>
      <c r="I18" s="101"/>
      <c r="J18" s="86"/>
      <c r="K18" s="173">
        <f t="shared" si="0"/>
        <v>0</v>
      </c>
      <c r="L18" s="173" t="str">
        <f t="shared" si="1"/>
        <v/>
      </c>
      <c r="M18" s="173"/>
      <c r="N18" s="173"/>
      <c r="O18" s="173"/>
      <c r="P18" s="173"/>
      <c r="Q18" s="173"/>
      <c r="R18" s="173"/>
      <c r="S18" s="173"/>
      <c r="T18" s="173"/>
      <c r="U18" s="173"/>
      <c r="V18" s="173"/>
      <c r="W18" s="173"/>
    </row>
    <row r="19" spans="1:23" ht="26.25" customHeight="1">
      <c r="A19" s="67">
        <v>9</v>
      </c>
      <c r="B19" s="81"/>
      <c r="C19" s="82"/>
      <c r="D19" s="244"/>
      <c r="E19" s="245"/>
      <c r="F19" s="83"/>
      <c r="G19" s="84"/>
      <c r="H19" s="87"/>
      <c r="I19" s="101"/>
      <c r="J19" s="86"/>
      <c r="K19" s="173">
        <f t="shared" si="0"/>
        <v>0</v>
      </c>
      <c r="L19" s="173" t="str">
        <f t="shared" si="1"/>
        <v/>
      </c>
      <c r="M19" s="173"/>
      <c r="N19" s="173"/>
      <c r="O19" s="173"/>
      <c r="P19" s="173"/>
      <c r="Q19" s="173"/>
      <c r="R19" s="173"/>
      <c r="S19" s="173"/>
      <c r="T19" s="173"/>
      <c r="U19" s="173"/>
      <c r="V19" s="173"/>
      <c r="W19" s="173"/>
    </row>
    <row r="20" spans="1:23" ht="26.25" customHeight="1">
      <c r="A20" s="67">
        <v>10</v>
      </c>
      <c r="B20" s="81"/>
      <c r="C20" s="82"/>
      <c r="D20" s="244"/>
      <c r="E20" s="245"/>
      <c r="F20" s="83"/>
      <c r="G20" s="84"/>
      <c r="H20" s="87"/>
      <c r="I20" s="101"/>
      <c r="J20" s="86"/>
      <c r="K20" s="173">
        <f t="shared" si="0"/>
        <v>0</v>
      </c>
      <c r="L20" s="173" t="str">
        <f t="shared" si="1"/>
        <v/>
      </c>
      <c r="M20" s="173"/>
      <c r="N20" s="173"/>
      <c r="O20" s="173"/>
      <c r="P20" s="173"/>
      <c r="Q20" s="173"/>
      <c r="R20" s="173"/>
      <c r="S20" s="173"/>
      <c r="T20" s="173"/>
      <c r="U20" s="173"/>
      <c r="V20" s="173"/>
      <c r="W20" s="173"/>
    </row>
    <row r="21" spans="1:23" ht="26.25" customHeight="1">
      <c r="A21" s="67">
        <v>11</v>
      </c>
      <c r="B21" s="81"/>
      <c r="C21" s="82"/>
      <c r="D21" s="244"/>
      <c r="E21" s="245"/>
      <c r="F21" s="83"/>
      <c r="G21" s="84"/>
      <c r="H21" s="87"/>
      <c r="I21" s="101"/>
      <c r="J21" s="86"/>
      <c r="K21" s="173">
        <f t="shared" si="0"/>
        <v>0</v>
      </c>
      <c r="L21" s="173" t="str">
        <f t="shared" si="1"/>
        <v/>
      </c>
      <c r="M21" s="173"/>
      <c r="N21" s="173"/>
      <c r="O21" s="173"/>
      <c r="P21" s="173"/>
      <c r="Q21" s="173"/>
      <c r="R21" s="173"/>
      <c r="S21" s="173"/>
      <c r="T21" s="173"/>
      <c r="U21" s="173"/>
      <c r="V21" s="173"/>
      <c r="W21" s="173"/>
    </row>
    <row r="22" spans="1:23" ht="26.25" customHeight="1">
      <c r="A22" s="67">
        <v>12</v>
      </c>
      <c r="B22" s="81"/>
      <c r="C22" s="82"/>
      <c r="D22" s="244"/>
      <c r="E22" s="245"/>
      <c r="F22" s="83"/>
      <c r="G22" s="84"/>
      <c r="H22" s="87"/>
      <c r="I22" s="101"/>
      <c r="J22" s="86"/>
      <c r="K22" s="173">
        <f t="shared" si="0"/>
        <v>0</v>
      </c>
      <c r="L22" s="173" t="str">
        <f t="shared" si="1"/>
        <v/>
      </c>
      <c r="M22" s="173"/>
      <c r="N22" s="173"/>
      <c r="O22" s="173"/>
      <c r="P22" s="173"/>
      <c r="Q22" s="173"/>
      <c r="R22" s="173"/>
      <c r="S22" s="173"/>
      <c r="T22" s="173"/>
      <c r="U22" s="173"/>
      <c r="V22" s="173"/>
      <c r="W22" s="173"/>
    </row>
    <row r="23" spans="1:23" ht="26.25" customHeight="1">
      <c r="A23" s="67">
        <v>13</v>
      </c>
      <c r="B23" s="81"/>
      <c r="C23" s="82"/>
      <c r="D23" s="244"/>
      <c r="E23" s="245"/>
      <c r="F23" s="83"/>
      <c r="G23" s="84"/>
      <c r="H23" s="87"/>
      <c r="I23" s="101"/>
      <c r="J23" s="86"/>
      <c r="K23" s="173">
        <f t="shared" si="0"/>
        <v>0</v>
      </c>
      <c r="L23" s="173" t="str">
        <f t="shared" si="1"/>
        <v/>
      </c>
      <c r="M23" s="173"/>
      <c r="N23" s="173"/>
      <c r="O23" s="173"/>
      <c r="P23" s="173"/>
      <c r="Q23" s="173"/>
      <c r="R23" s="173"/>
      <c r="S23" s="173"/>
      <c r="T23" s="173"/>
      <c r="U23" s="173"/>
      <c r="V23" s="173"/>
      <c r="W23" s="173"/>
    </row>
    <row r="24" spans="1:23" ht="26.25" customHeight="1">
      <c r="A24" s="67">
        <v>14</v>
      </c>
      <c r="B24" s="81"/>
      <c r="C24" s="82"/>
      <c r="D24" s="244"/>
      <c r="E24" s="245"/>
      <c r="F24" s="83"/>
      <c r="G24" s="84"/>
      <c r="H24" s="87"/>
      <c r="I24" s="101"/>
      <c r="J24" s="86"/>
      <c r="K24" s="173">
        <f t="shared" si="0"/>
        <v>0</v>
      </c>
      <c r="L24" s="173" t="str">
        <f t="shared" si="1"/>
        <v/>
      </c>
      <c r="M24" s="173"/>
      <c r="N24" s="173"/>
      <c r="O24" s="173"/>
      <c r="P24" s="173"/>
      <c r="Q24" s="173"/>
      <c r="R24" s="173"/>
      <c r="S24" s="173"/>
      <c r="T24" s="173"/>
      <c r="U24" s="173"/>
      <c r="V24" s="173"/>
      <c r="W24" s="173"/>
    </row>
    <row r="25" spans="1:23" ht="26.25" customHeight="1" thickBot="1">
      <c r="A25" s="68">
        <v>15</v>
      </c>
      <c r="B25" s="88"/>
      <c r="C25" s="123"/>
      <c r="D25" s="254"/>
      <c r="E25" s="255"/>
      <c r="F25" s="89"/>
      <c r="G25" s="90"/>
      <c r="H25" s="92"/>
      <c r="I25" s="101"/>
      <c r="J25" s="91"/>
      <c r="K25" s="173">
        <f t="shared" si="0"/>
        <v>0</v>
      </c>
      <c r="L25" s="173" t="str">
        <f t="shared" si="1"/>
        <v/>
      </c>
      <c r="M25" s="173"/>
      <c r="N25" s="173"/>
      <c r="O25" s="173"/>
      <c r="P25" s="173"/>
      <c r="Q25" s="173"/>
      <c r="R25" s="173"/>
      <c r="S25" s="173"/>
      <c r="T25" s="173"/>
      <c r="U25" s="173"/>
      <c r="V25" s="173"/>
      <c r="W25" s="173"/>
    </row>
    <row r="26" spans="1:23" ht="26.25" customHeight="1" thickTop="1" thickBot="1">
      <c r="A26" s="240" t="s">
        <v>66</v>
      </c>
      <c r="B26" s="241"/>
      <c r="C26" s="242"/>
      <c r="D26" s="242"/>
      <c r="E26" s="242"/>
      <c r="F26" s="241"/>
      <c r="G26" s="243"/>
      <c r="H26" s="107">
        <f>(SUMIF(C11:C25,"保育士等キャリアアップ研修",K11:K25)+SUMIF(C11:C25,"幼稚園教諭旧免許状更新講習・免許法認定講習",K11:K25)+SUMIF(C11:C25,"その他",L11:L25))</f>
        <v>0</v>
      </c>
      <c r="I26" s="102">
        <f>SUM(I27:I28)</f>
        <v>0</v>
      </c>
      <c r="J26" s="169"/>
      <c r="K26" s="173"/>
      <c r="L26" s="173"/>
      <c r="M26" s="173"/>
      <c r="N26" s="173"/>
      <c r="O26" s="173"/>
      <c r="P26" s="173"/>
      <c r="Q26" s="173"/>
      <c r="R26" s="173"/>
      <c r="S26" s="173"/>
      <c r="T26" s="173"/>
      <c r="U26" s="173"/>
      <c r="V26" s="173"/>
      <c r="W26" s="173"/>
    </row>
    <row r="27" spans="1:23" ht="26.25" hidden="1" customHeight="1" thickBot="1">
      <c r="A27" s="240"/>
      <c r="B27" s="241"/>
      <c r="C27" s="242"/>
      <c r="D27" s="242"/>
      <c r="E27" s="242"/>
      <c r="F27" s="241"/>
      <c r="G27" s="243"/>
      <c r="H27" s="106" t="s">
        <v>93</v>
      </c>
      <c r="I27" s="102">
        <f>SUMIF(C11:C25,"園内研修",I11:I25)</f>
        <v>0</v>
      </c>
      <c r="J27" s="169" t="e">
        <f>I27/(I27+I28)</f>
        <v>#DIV/0!</v>
      </c>
      <c r="K27" s="173"/>
      <c r="L27" s="173"/>
      <c r="M27" s="173"/>
      <c r="N27" s="173"/>
      <c r="O27" s="173"/>
      <c r="P27" s="173"/>
      <c r="Q27" s="173"/>
      <c r="R27" s="173"/>
      <c r="S27" s="173"/>
      <c r="T27" s="173"/>
      <c r="U27" s="173"/>
      <c r="V27" s="173"/>
      <c r="W27" s="173"/>
    </row>
    <row r="28" spans="1:23" ht="26.25" hidden="1" customHeight="1" thickBot="1">
      <c r="A28" s="240"/>
      <c r="B28" s="241"/>
      <c r="C28" s="242"/>
      <c r="D28" s="242"/>
      <c r="E28" s="242"/>
      <c r="F28" s="241"/>
      <c r="G28" s="243"/>
      <c r="H28" s="106" t="s">
        <v>94</v>
      </c>
      <c r="I28" s="102">
        <f>SUMIF(C11:C25,"横浜市（区）主催研修",I11:I25)</f>
        <v>0</v>
      </c>
      <c r="J28" s="169"/>
      <c r="K28" s="173"/>
      <c r="L28" s="173"/>
      <c r="M28" s="173"/>
      <c r="N28" s="173"/>
      <c r="O28" s="173"/>
      <c r="P28" s="173"/>
      <c r="Q28" s="173"/>
      <c r="R28" s="173"/>
      <c r="S28" s="173"/>
      <c r="T28" s="173"/>
      <c r="U28" s="173"/>
      <c r="V28" s="173"/>
      <c r="W28" s="173"/>
    </row>
    <row r="29" spans="1:23" s="52" customFormat="1" ht="15" customHeight="1">
      <c r="A29" s="164"/>
      <c r="B29" s="170" t="s">
        <v>68</v>
      </c>
      <c r="C29" s="171"/>
      <c r="D29" s="171"/>
      <c r="E29" s="171"/>
      <c r="F29" s="171"/>
      <c r="G29" s="171"/>
      <c r="H29" s="171"/>
      <c r="I29" s="171"/>
      <c r="J29" s="171"/>
      <c r="K29" s="175"/>
      <c r="L29" s="175"/>
      <c r="M29" s="175"/>
      <c r="N29" s="175"/>
      <c r="O29" s="175"/>
      <c r="P29" s="175"/>
      <c r="Q29" s="175"/>
      <c r="R29" s="175"/>
      <c r="S29" s="175"/>
      <c r="T29" s="175"/>
      <c r="U29" s="175"/>
      <c r="V29" s="175"/>
      <c r="W29" s="175"/>
    </row>
    <row r="30" spans="1:23" s="52" customFormat="1" ht="15" customHeight="1">
      <c r="A30" s="164"/>
      <c r="B30" s="165" t="s">
        <v>125</v>
      </c>
      <c r="C30" s="171"/>
      <c r="D30" s="171"/>
      <c r="E30" s="171"/>
      <c r="F30" s="171"/>
      <c r="G30" s="171"/>
      <c r="H30" s="171"/>
      <c r="I30" s="171"/>
      <c r="J30" s="171"/>
      <c r="K30" s="175"/>
      <c r="L30" s="175"/>
      <c r="M30" s="175"/>
      <c r="N30" s="175"/>
      <c r="O30" s="175"/>
      <c r="P30" s="175"/>
      <c r="Q30" s="175"/>
      <c r="R30" s="175"/>
      <c r="S30" s="175"/>
      <c r="T30" s="175"/>
      <c r="U30" s="175"/>
      <c r="V30" s="175"/>
      <c r="W30" s="175"/>
    </row>
    <row r="31" spans="1:23" s="52" customFormat="1" ht="15" customHeight="1">
      <c r="A31" s="164"/>
      <c r="B31" s="172" t="s">
        <v>124</v>
      </c>
      <c r="C31" s="171"/>
      <c r="D31" s="171"/>
      <c r="E31" s="171"/>
      <c r="F31" s="171"/>
      <c r="G31" s="171"/>
      <c r="H31" s="171"/>
      <c r="I31" s="171"/>
      <c r="J31" s="171"/>
      <c r="K31" s="175"/>
      <c r="L31" s="175"/>
      <c r="M31" s="175"/>
      <c r="N31" s="175"/>
      <c r="O31" s="175"/>
      <c r="P31" s="175"/>
      <c r="Q31" s="175"/>
      <c r="R31" s="175"/>
      <c r="S31" s="175"/>
      <c r="T31" s="175"/>
      <c r="U31" s="175"/>
      <c r="V31" s="175"/>
      <c r="W31" s="175"/>
    </row>
    <row r="32" spans="1:23" s="52" customFormat="1" ht="15" customHeight="1">
      <c r="A32" s="164"/>
      <c r="B32" s="172" t="s">
        <v>126</v>
      </c>
      <c r="C32" s="171"/>
      <c r="D32" s="171"/>
      <c r="E32" s="171"/>
      <c r="F32" s="171"/>
      <c r="G32" s="171"/>
      <c r="H32" s="171"/>
      <c r="I32" s="171"/>
      <c r="J32" s="171"/>
      <c r="K32" s="175"/>
      <c r="L32" s="175"/>
      <c r="M32" s="175"/>
      <c r="N32" s="175"/>
      <c r="O32" s="175"/>
      <c r="P32" s="175"/>
      <c r="Q32" s="175"/>
      <c r="R32" s="175"/>
      <c r="S32" s="175"/>
      <c r="T32" s="175"/>
      <c r="U32" s="175"/>
      <c r="V32" s="175"/>
      <c r="W32" s="175"/>
    </row>
    <row r="33" spans="1:23" s="52" customFormat="1" ht="15" customHeight="1">
      <c r="A33" s="164"/>
      <c r="B33" s="165" t="s">
        <v>122</v>
      </c>
      <c r="C33" s="172"/>
      <c r="D33" s="171"/>
      <c r="E33" s="171"/>
      <c r="F33" s="171"/>
      <c r="G33" s="171"/>
      <c r="H33" s="171"/>
      <c r="I33" s="171"/>
      <c r="J33" s="171"/>
      <c r="K33" s="175"/>
      <c r="L33" s="175"/>
      <c r="M33" s="175"/>
      <c r="N33" s="175"/>
      <c r="O33" s="175"/>
      <c r="P33" s="175"/>
      <c r="Q33" s="175"/>
      <c r="R33" s="175"/>
      <c r="S33" s="175"/>
      <c r="T33" s="175"/>
      <c r="U33" s="175"/>
      <c r="V33" s="175"/>
      <c r="W33" s="175"/>
    </row>
    <row r="34" spans="1:23" s="52" customFormat="1" ht="15" customHeight="1">
      <c r="A34" s="164"/>
      <c r="B34" s="246" t="s">
        <v>67</v>
      </c>
      <c r="C34" s="246"/>
      <c r="D34" s="171"/>
      <c r="E34" s="171"/>
      <c r="F34" s="171"/>
      <c r="G34" s="171"/>
      <c r="H34" s="171"/>
      <c r="I34" s="171"/>
      <c r="J34" s="171"/>
      <c r="K34" s="175"/>
      <c r="L34" s="175"/>
      <c r="M34" s="175"/>
      <c r="N34" s="175"/>
      <c r="O34" s="175"/>
      <c r="P34" s="175"/>
      <c r="Q34" s="175"/>
      <c r="R34" s="175"/>
      <c r="S34" s="175"/>
      <c r="T34" s="175"/>
      <c r="U34" s="175"/>
      <c r="V34" s="175"/>
      <c r="W34" s="175"/>
    </row>
    <row r="35" spans="1:23" s="52" customFormat="1" ht="15" customHeight="1">
      <c r="A35" s="164"/>
      <c r="B35" s="165" t="s">
        <v>123</v>
      </c>
      <c r="C35" s="171"/>
      <c r="D35" s="171"/>
      <c r="E35" s="171"/>
      <c r="F35" s="171"/>
      <c r="G35" s="171"/>
      <c r="H35" s="171"/>
      <c r="I35" s="171"/>
      <c r="J35" s="171"/>
      <c r="K35" s="175"/>
      <c r="L35" s="175"/>
      <c r="M35" s="175"/>
      <c r="N35" s="175"/>
      <c r="O35" s="175"/>
      <c r="P35" s="175"/>
      <c r="Q35" s="175"/>
      <c r="R35" s="175"/>
      <c r="S35" s="175"/>
      <c r="T35" s="175"/>
      <c r="U35" s="175"/>
      <c r="V35" s="175"/>
      <c r="W35" s="175"/>
    </row>
    <row r="36" spans="1:23" s="52" customFormat="1" ht="15" customHeight="1">
      <c r="A36" s="65"/>
      <c r="C36" s="50"/>
      <c r="D36" s="50"/>
      <c r="E36" s="50"/>
      <c r="F36" s="50"/>
      <c r="G36" s="50"/>
      <c r="H36" s="50"/>
      <c r="I36" s="50"/>
      <c r="J36" s="50"/>
    </row>
    <row r="37" spans="1:23" s="52" customFormat="1" ht="15" customHeight="1">
      <c r="A37" s="65"/>
      <c r="B37" s="124" t="s">
        <v>95</v>
      </c>
      <c r="C37" s="125"/>
      <c r="D37" s="125"/>
      <c r="E37" s="125"/>
      <c r="F37" s="125"/>
      <c r="G37" s="50"/>
      <c r="H37" s="50"/>
      <c r="I37" s="50"/>
      <c r="J37" s="50"/>
    </row>
    <row r="38" spans="1:23" s="52" customFormat="1" ht="30" customHeight="1">
      <c r="A38" s="65"/>
      <c r="B38" s="177"/>
      <c r="C38" s="178"/>
      <c r="D38" s="178"/>
      <c r="E38" s="178"/>
      <c r="F38" s="178"/>
      <c r="G38" s="178"/>
      <c r="H38" s="178"/>
      <c r="I38" s="178"/>
      <c r="J38" s="178"/>
    </row>
    <row r="39" spans="1:23" s="52" customFormat="1" ht="15" customHeight="1">
      <c r="A39" s="65"/>
      <c r="B39" s="58"/>
      <c r="C39" s="50"/>
      <c r="D39" s="50"/>
      <c r="E39" s="50"/>
      <c r="F39" s="50"/>
      <c r="G39" s="50"/>
      <c r="H39" s="50"/>
      <c r="I39" s="50"/>
      <c r="J39" s="50"/>
    </row>
    <row r="40" spans="1:23" s="52" customFormat="1" ht="15" customHeight="1">
      <c r="A40" s="65"/>
      <c r="B40" s="58"/>
      <c r="C40" s="50"/>
      <c r="D40" s="50"/>
      <c r="E40" s="50"/>
      <c r="F40" s="50"/>
      <c r="G40" s="50"/>
      <c r="H40" s="50"/>
      <c r="I40" s="50"/>
      <c r="J40" s="50"/>
    </row>
    <row r="41" spans="1:23" s="53" customFormat="1" ht="15" customHeight="1">
      <c r="A41" s="69"/>
      <c r="B41" s="57"/>
      <c r="C41" s="51"/>
      <c r="D41" s="51"/>
      <c r="E41" s="51"/>
      <c r="F41" s="51"/>
      <c r="G41" s="51"/>
      <c r="H41" s="51"/>
      <c r="I41" s="51"/>
      <c r="J41" s="51"/>
    </row>
  </sheetData>
  <sheetProtection algorithmName="SHA-512" hashValue="OjvoBu9i2fTAimj9lrHTwTcVt+dPvcu273cB+eDw6nyfWVXH2DXc6iAxr6+24FkRxKnDflEkhp1V1jCUL7kD3g==" saltValue="vhDkYIT8umM3U6c2AhodbA==" spinCount="100000" sheet="1" insertRows="0"/>
  <mergeCells count="28">
    <mergeCell ref="H4:J4"/>
    <mergeCell ref="H5:J5"/>
    <mergeCell ref="C6:D6"/>
    <mergeCell ref="H6:J6"/>
    <mergeCell ref="C7:D7"/>
    <mergeCell ref="H7:J7"/>
    <mergeCell ref="D20:E20"/>
    <mergeCell ref="B8:C8"/>
    <mergeCell ref="D10:E10"/>
    <mergeCell ref="D11:E11"/>
    <mergeCell ref="D12:E12"/>
    <mergeCell ref="D13:E13"/>
    <mergeCell ref="D14:E14"/>
    <mergeCell ref="D15:E15"/>
    <mergeCell ref="D16:E16"/>
    <mergeCell ref="D17:E17"/>
    <mergeCell ref="D18:E18"/>
    <mergeCell ref="D19:E19"/>
    <mergeCell ref="A27:G27"/>
    <mergeCell ref="A28:G28"/>
    <mergeCell ref="B34:C34"/>
    <mergeCell ref="B38:J38"/>
    <mergeCell ref="D21:E21"/>
    <mergeCell ref="D22:E22"/>
    <mergeCell ref="D23:E23"/>
    <mergeCell ref="D24:E24"/>
    <mergeCell ref="D25:E25"/>
    <mergeCell ref="A26:G26"/>
  </mergeCells>
  <phoneticPr fontId="2"/>
  <conditionalFormatting sqref="F11:F25">
    <cfRule type="expression" dxfId="161" priority="3">
      <formula>$C11="その他"</formula>
    </cfRule>
    <cfRule type="expression" dxfId="160" priority="4">
      <formula>$C11&lt;&gt;"保育士等キャリアアップ研修"</formula>
    </cfRule>
    <cfRule type="expression" dxfId="159" priority="18" stopIfTrue="1">
      <formula>$C11="保育士等キャリアアップ研修"</formula>
    </cfRule>
  </conditionalFormatting>
  <conditionalFormatting sqref="H26:I26 C7 D8">
    <cfRule type="cellIs" dxfId="158" priority="17" operator="equal">
      <formula>""</formula>
    </cfRule>
  </conditionalFormatting>
  <conditionalFormatting sqref="E1">
    <cfRule type="cellIs" dxfId="157" priority="16" operator="equal">
      <formula>""</formula>
    </cfRule>
  </conditionalFormatting>
  <conditionalFormatting sqref="H3:J7">
    <cfRule type="cellIs" dxfId="156" priority="15" operator="equal">
      <formula>""</formula>
    </cfRule>
  </conditionalFormatting>
  <conditionalFormatting sqref="C6">
    <cfRule type="cellIs" dxfId="155" priority="14" operator="equal">
      <formula>""</formula>
    </cfRule>
  </conditionalFormatting>
  <conditionalFormatting sqref="D11:E25">
    <cfRule type="expression" dxfId="154" priority="11">
      <formula>$C11="横浜市（区）主催研修"</formula>
    </cfRule>
    <cfRule type="expression" dxfId="153" priority="12">
      <formula>$C11="園内研修"</formula>
    </cfRule>
    <cfRule type="expression" dxfId="152" priority="13">
      <formula>$C11="幼稚園教諭旧免許状更新講習・免許法認定講習"</formula>
    </cfRule>
  </conditionalFormatting>
  <conditionalFormatting sqref="H11:H25">
    <cfRule type="expression" dxfId="151" priority="1">
      <formula>$C11="その他"</formula>
    </cfRule>
    <cfRule type="expression" dxfId="150" priority="10">
      <formula>$C11="【職員処遇改善費のみ対象】横浜市（区）主催研修"</formula>
    </cfRule>
  </conditionalFormatting>
  <conditionalFormatting sqref="I11:I25">
    <cfRule type="expression" dxfId="149" priority="5">
      <formula>$C11="保育士等キャリアアップ研修"</formula>
    </cfRule>
    <cfRule type="expression" dxfId="148" priority="9">
      <formula>$C11="幼稚園教諭旧免許状更新講習・免許法認定講習"</formula>
    </cfRule>
  </conditionalFormatting>
  <conditionalFormatting sqref="G11:G25">
    <cfRule type="expression" dxfId="147" priority="2">
      <formula>$C11="その他"</formula>
    </cfRule>
    <cfRule type="expression" dxfId="146" priority="6">
      <formula>$C11="【職員処遇改善費のみ対象】横浜市（区）主催研修"</formula>
    </cfRule>
    <cfRule type="expression" dxfId="145" priority="7">
      <formula>$C11="園内研修"</formula>
    </cfRule>
    <cfRule type="expression" dxfId="144" priority="8">
      <formula>$C11="幼稚園教諭旧免許状更新講習・免許法認定講習"</formula>
    </cfRule>
  </conditionalFormatting>
  <dataValidations count="11">
    <dataValidation type="list" allowBlank="1" showInputMessage="1" showErrorMessage="1" sqref="O6">
      <formula1>" "</formula1>
    </dataValidation>
    <dataValidation type="list" allowBlank="1" showInputMessage="1" showErrorMessage="1" sqref="C11:C25">
      <formula1>INDIRECT($D$8)</formula1>
    </dataValidation>
    <dataValidation type="list" allowBlank="1" showInputMessage="1" showErrorMessage="1" sqref="D8">
      <formula1>"〇,×"</formula1>
    </dataValidation>
    <dataValidation type="textLength" operator="equal" allowBlank="1" showInputMessage="1" showErrorMessage="1" promptTitle="修了証番号" prompt="保育士等キャリアアップ研修の時のみ12桁の修了証番号を入力" sqref="G11:G25">
      <formula1>12</formula1>
    </dataValidation>
    <dataValidation type="custom" allowBlank="1" showInputMessage="1" showErrorMessage="1" promptTitle="講義名・テーマ" prompt="保育士等キャリアアップ研修の時は入力不要" sqref="F11:F25">
      <formula1>OR(AND(D11="保育士等キャリアアップ研修",F11=""),AND(D11="幼稚園教諭免許状更新講習",F11&lt;&gt;""))</formula1>
    </dataValidation>
    <dataValidation type="list" allowBlank="1" showInputMessage="1" showErrorMessage="1" promptTitle="実施主体" prompt="幼稚園教諭旧免許状更新講習時は入力不要" sqref="D11:E11">
      <formula1>INDIRECT($C$11)</formula1>
    </dataValidation>
    <dataValidation type="date" operator="lessThanOrEqual" allowBlank="1" showInputMessage="1" showErrorMessage="1" error="賃金改善開始月の４月以前に研修修了が必要です。" sqref="B11:B25">
      <formula1>45016</formula1>
    </dataValidation>
    <dataValidation type="list" allowBlank="1" showInputMessage="1" showErrorMessage="1" promptTitle="実施主体" prompt="幼稚園教諭旧免許状更新講習時は入力不要" sqref="D12:E25">
      <formula1>INDIRECT($C12)</formula1>
    </dataValidation>
    <dataValidation type="decimal" operator="greaterThanOrEqual" allowBlank="1" showInputMessage="1" showErrorMessage="1" sqref="I11:I25">
      <formula1>0</formula1>
    </dataValidation>
    <dataValidation type="list" allowBlank="1" showInputMessage="1" showErrorMessage="1" sqref="H11:H24">
      <formula1>INDIRECT($C$6)</formula1>
    </dataValidation>
    <dataValidation type="list" allowBlank="1" showInputMessage="1" showErrorMessage="1" sqref="H25">
      <formula1>INDIRECT($C$5)</formula1>
    </dataValidation>
  </dataValidations>
  <printOptions horizontalCentered="1"/>
  <pageMargins left="0.25" right="0.25" top="0.75" bottom="0.75" header="0.3" footer="0.3"/>
  <pageSetup paperSize="8" scale="99" orientation="landscape" cellComments="asDisplayed"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マスタ!$C$3:$C$4</xm:f>
          </x14:formula1>
          <xm:sqref>C6</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W41"/>
  <sheetViews>
    <sheetView showZeros="0" view="pageBreakPreview" zoomScale="85" zoomScaleNormal="70" zoomScaleSheetLayoutView="85" workbookViewId="0">
      <selection activeCell="C6" sqref="C6:D6"/>
    </sheetView>
  </sheetViews>
  <sheetFormatPr defaultRowHeight="18.75"/>
  <cols>
    <col min="1" max="1" width="5" style="66" customWidth="1"/>
    <col min="2" max="2" width="13.625" style="71" customWidth="1"/>
    <col min="3" max="3" width="33.875" style="2" customWidth="1"/>
    <col min="4" max="4" width="9.375" style="2" customWidth="1"/>
    <col min="5" max="5" width="37.625" style="2" customWidth="1"/>
    <col min="6" max="6" width="42.875" style="2" customWidth="1"/>
    <col min="7" max="7" width="19.625" style="2" customWidth="1"/>
    <col min="8" max="8" width="19" style="2" customWidth="1"/>
    <col min="9" max="9" width="15.625" style="2" hidden="1" customWidth="1"/>
    <col min="10" max="10" width="27.5" style="2" customWidth="1"/>
    <col min="11" max="12" width="9" style="2" customWidth="1"/>
    <col min="13" max="14" width="9" style="2"/>
    <col min="15" max="15" width="50.625" style="2" customWidth="1"/>
    <col min="16" max="16384" width="9" style="2"/>
  </cols>
  <sheetData>
    <row r="1" spans="1:23" ht="29.25" customHeight="1">
      <c r="A1" s="74" t="s">
        <v>73</v>
      </c>
      <c r="B1" s="70"/>
      <c r="C1" s="59"/>
      <c r="D1" s="60" t="s">
        <v>62</v>
      </c>
      <c r="E1" s="122">
        <f>①集計表!F1</f>
        <v>5</v>
      </c>
      <c r="F1" s="61" t="s">
        <v>110</v>
      </c>
      <c r="G1" s="59"/>
      <c r="H1" s="59"/>
      <c r="I1" s="59"/>
      <c r="J1" s="73"/>
      <c r="K1" s="173"/>
      <c r="L1" s="173"/>
      <c r="M1" s="173"/>
      <c r="N1" s="173"/>
      <c r="O1" s="173"/>
      <c r="P1" s="173"/>
      <c r="Q1" s="173"/>
      <c r="R1" s="173"/>
      <c r="S1" s="173"/>
      <c r="T1" s="173"/>
      <c r="U1" s="173"/>
      <c r="V1" s="173"/>
      <c r="W1" s="173"/>
    </row>
    <row r="2" spans="1:23" ht="19.5" thickBot="1">
      <c r="A2" s="65"/>
      <c r="B2" s="58"/>
      <c r="C2" s="1"/>
      <c r="D2" s="1"/>
      <c r="E2" s="1"/>
      <c r="F2" s="4"/>
      <c r="G2" s="1"/>
      <c r="H2" s="5"/>
      <c r="I2" s="5"/>
      <c r="J2" s="5"/>
      <c r="K2" s="173"/>
      <c r="L2" s="173"/>
      <c r="M2" s="173"/>
      <c r="N2" s="173"/>
      <c r="O2" s="173"/>
      <c r="P2" s="173"/>
      <c r="Q2" s="173"/>
      <c r="R2" s="173"/>
      <c r="S2" s="173"/>
      <c r="T2" s="173"/>
      <c r="U2" s="173"/>
      <c r="V2" s="173"/>
      <c r="W2" s="173"/>
    </row>
    <row r="3" spans="1:23" s="6" customFormat="1" ht="24.95" customHeight="1">
      <c r="A3" s="66"/>
      <c r="B3" s="58"/>
      <c r="C3" s="3"/>
      <c r="D3" s="3"/>
      <c r="E3" s="3"/>
      <c r="F3" s="7"/>
      <c r="G3" s="8" t="s">
        <v>1</v>
      </c>
      <c r="H3" s="121">
        <f>①集計表!O3</f>
        <v>0</v>
      </c>
      <c r="I3" s="120" t="s">
        <v>3</v>
      </c>
      <c r="J3" s="120" t="s">
        <v>3</v>
      </c>
      <c r="K3" s="174"/>
      <c r="L3" s="174"/>
      <c r="M3" s="174"/>
      <c r="N3" s="174"/>
      <c r="O3" s="174"/>
      <c r="P3" s="174"/>
      <c r="Q3" s="174"/>
      <c r="R3" s="174"/>
      <c r="S3" s="174"/>
      <c r="T3" s="174"/>
      <c r="U3" s="174"/>
      <c r="V3" s="174"/>
      <c r="W3" s="174"/>
    </row>
    <row r="4" spans="1:23" s="6" customFormat="1" ht="24.95" customHeight="1">
      <c r="A4" s="65"/>
      <c r="B4" s="58"/>
      <c r="C4" s="3"/>
      <c r="D4" s="3"/>
      <c r="E4" s="3"/>
      <c r="F4" s="7"/>
      <c r="G4" s="12" t="s">
        <v>4</v>
      </c>
      <c r="H4" s="247">
        <f>①集計表!O4</f>
        <v>0</v>
      </c>
      <c r="I4" s="247"/>
      <c r="J4" s="248"/>
      <c r="K4" s="174"/>
      <c r="L4" s="174"/>
      <c r="M4" s="174"/>
      <c r="N4" s="174"/>
      <c r="O4" s="174"/>
      <c r="P4" s="174"/>
      <c r="Q4" s="174"/>
      <c r="R4" s="174"/>
      <c r="S4" s="174"/>
      <c r="T4" s="174"/>
      <c r="U4" s="174"/>
      <c r="V4" s="174"/>
      <c r="W4" s="174"/>
    </row>
    <row r="5" spans="1:23" s="6" customFormat="1" ht="24.95" customHeight="1" thickBot="1">
      <c r="A5" s="65"/>
      <c r="B5" s="77"/>
      <c r="C5" s="3"/>
      <c r="D5" s="14"/>
      <c r="E5" s="14"/>
      <c r="F5" s="7"/>
      <c r="G5" s="15" t="s">
        <v>7</v>
      </c>
      <c r="H5" s="249">
        <f>①集計表!O5</f>
        <v>0</v>
      </c>
      <c r="I5" s="249"/>
      <c r="J5" s="250"/>
      <c r="K5" s="174"/>
      <c r="L5" s="174"/>
      <c r="M5" s="174"/>
      <c r="N5" s="174"/>
      <c r="O5" s="174"/>
      <c r="P5" s="174"/>
      <c r="Q5" s="174"/>
      <c r="R5" s="174"/>
      <c r="S5" s="174"/>
      <c r="T5" s="174"/>
      <c r="U5" s="174"/>
      <c r="V5" s="174"/>
      <c r="W5" s="174"/>
    </row>
    <row r="6" spans="1:23" s="6" customFormat="1" ht="24.95" customHeight="1">
      <c r="A6" s="65"/>
      <c r="B6" s="72" t="s">
        <v>6</v>
      </c>
      <c r="C6" s="260"/>
      <c r="D6" s="261"/>
      <c r="E6" s="14"/>
      <c r="F6" s="7"/>
      <c r="G6" s="76" t="s">
        <v>64</v>
      </c>
      <c r="H6" s="249">
        <f>①集計表!O6</f>
        <v>0</v>
      </c>
      <c r="I6" s="249"/>
      <c r="J6" s="250"/>
      <c r="K6" s="174"/>
      <c r="L6" s="174" t="str">
        <f>IF(C6="なし_職員処遇改善費の対象者","研修名_職員処遇改善費","研修名_処遇Ⅱ")</f>
        <v>研修名_処遇Ⅱ</v>
      </c>
      <c r="M6" s="174"/>
      <c r="N6" s="174"/>
      <c r="O6" s="174"/>
      <c r="P6" s="174"/>
      <c r="Q6" s="174"/>
      <c r="R6" s="174"/>
      <c r="S6" s="174"/>
      <c r="T6" s="174"/>
      <c r="U6" s="174"/>
      <c r="V6" s="174"/>
      <c r="W6" s="174"/>
    </row>
    <row r="7" spans="1:23" s="6" customFormat="1" ht="24.95" customHeight="1" thickBot="1">
      <c r="A7" s="65"/>
      <c r="B7" s="140" t="s">
        <v>9</v>
      </c>
      <c r="C7" s="262"/>
      <c r="D7" s="263"/>
      <c r="E7" s="14"/>
      <c r="F7" s="7"/>
      <c r="G7" s="17" t="s">
        <v>65</v>
      </c>
      <c r="H7" s="251">
        <f>①集計表!O7</f>
        <v>0</v>
      </c>
      <c r="I7" s="252"/>
      <c r="J7" s="253"/>
      <c r="K7" s="174"/>
      <c r="L7" s="174"/>
      <c r="M7" s="174"/>
      <c r="N7" s="174"/>
      <c r="O7" s="174"/>
      <c r="P7" s="174"/>
      <c r="Q7" s="174"/>
      <c r="R7" s="174"/>
      <c r="S7" s="174"/>
      <c r="T7" s="174"/>
      <c r="U7" s="174"/>
      <c r="V7" s="174"/>
      <c r="W7" s="174"/>
    </row>
    <row r="8" spans="1:23" s="6" customFormat="1" ht="24.95" customHeight="1" thickBot="1">
      <c r="A8" s="65"/>
      <c r="B8" s="258" t="s">
        <v>111</v>
      </c>
      <c r="C8" s="259"/>
      <c r="D8" s="176" t="s">
        <v>113</v>
      </c>
      <c r="E8" s="14"/>
      <c r="F8" s="7"/>
      <c r="G8" s="131"/>
      <c r="H8" s="21"/>
      <c r="I8" s="139"/>
      <c r="J8" s="139"/>
      <c r="K8" s="174"/>
      <c r="L8" s="174"/>
      <c r="M8" s="174"/>
      <c r="N8" s="174"/>
      <c r="O8" s="174"/>
      <c r="P8" s="174"/>
      <c r="Q8" s="174"/>
      <c r="R8" s="174"/>
      <c r="S8" s="174"/>
      <c r="T8" s="174"/>
      <c r="U8" s="174"/>
      <c r="V8" s="174"/>
      <c r="W8" s="174"/>
    </row>
    <row r="9" spans="1:23" ht="24.95" customHeight="1">
      <c r="A9" s="65"/>
      <c r="B9" s="58"/>
      <c r="C9" s="19"/>
      <c r="D9" s="20"/>
      <c r="E9" s="20"/>
      <c r="F9" s="19"/>
      <c r="G9" s="19"/>
      <c r="H9" s="21"/>
      <c r="I9" s="22"/>
      <c r="J9" s="23"/>
      <c r="K9" s="173"/>
      <c r="L9" s="173"/>
      <c r="M9" s="173"/>
      <c r="N9" s="173"/>
      <c r="O9" s="173"/>
      <c r="P9" s="173"/>
      <c r="Q9" s="173"/>
      <c r="R9" s="173"/>
      <c r="S9" s="173"/>
      <c r="T9" s="173"/>
      <c r="U9" s="173"/>
      <c r="V9" s="173"/>
      <c r="W9" s="173"/>
    </row>
    <row r="10" spans="1:23" ht="69" customHeight="1" thickBot="1">
      <c r="A10" s="64" t="s">
        <v>15</v>
      </c>
      <c r="B10" s="134" t="s">
        <v>127</v>
      </c>
      <c r="C10" s="62" t="s">
        <v>106</v>
      </c>
      <c r="D10" s="256" t="s">
        <v>78</v>
      </c>
      <c r="E10" s="257"/>
      <c r="F10" s="62" t="s">
        <v>19</v>
      </c>
      <c r="G10" s="63" t="s">
        <v>20</v>
      </c>
      <c r="H10" s="75" t="s">
        <v>77</v>
      </c>
      <c r="I10" s="78" t="s">
        <v>76</v>
      </c>
      <c r="J10" s="62" t="s">
        <v>63</v>
      </c>
      <c r="K10" s="173"/>
      <c r="L10" s="173"/>
      <c r="M10" s="173"/>
      <c r="N10" s="173"/>
      <c r="O10" s="173"/>
      <c r="P10" s="173"/>
      <c r="Q10" s="173"/>
      <c r="R10" s="173"/>
      <c r="S10" s="173"/>
      <c r="T10" s="173"/>
      <c r="U10" s="173"/>
      <c r="V10" s="173"/>
      <c r="W10" s="173"/>
    </row>
    <row r="11" spans="1:23" ht="26.25" customHeight="1">
      <c r="A11" s="67">
        <v>1</v>
      </c>
      <c r="B11" s="81"/>
      <c r="C11" s="82"/>
      <c r="D11" s="244"/>
      <c r="E11" s="245"/>
      <c r="F11" s="83"/>
      <c r="G11" s="84"/>
      <c r="H11" s="85"/>
      <c r="I11" s="100"/>
      <c r="J11" s="86"/>
      <c r="K11" s="173">
        <f>IF(H11&lt;&gt;"",1,0)</f>
        <v>0</v>
      </c>
      <c r="L11" s="173" t="str">
        <f>IF(C11="その他",1,"")</f>
        <v/>
      </c>
      <c r="M11" s="173"/>
      <c r="N11" s="173"/>
      <c r="O11" s="173"/>
      <c r="P11" s="173"/>
      <c r="Q11" s="173"/>
      <c r="R11" s="173"/>
      <c r="S11" s="173"/>
      <c r="T11" s="173"/>
      <c r="U11" s="173"/>
      <c r="V11" s="173"/>
      <c r="W11" s="173"/>
    </row>
    <row r="12" spans="1:23" ht="26.25" customHeight="1">
      <c r="A12" s="67">
        <v>2</v>
      </c>
      <c r="B12" s="81"/>
      <c r="C12" s="82"/>
      <c r="D12" s="244"/>
      <c r="E12" s="245"/>
      <c r="F12" s="83"/>
      <c r="G12" s="84"/>
      <c r="H12" s="87"/>
      <c r="I12" s="101"/>
      <c r="J12" s="86"/>
      <c r="K12" s="173">
        <f t="shared" ref="K12:K25" si="0">IF(H12&lt;&gt;"",1,0)</f>
        <v>0</v>
      </c>
      <c r="L12" s="173" t="str">
        <f t="shared" ref="L12:L25" si="1">IF(C12="その他",1,"")</f>
        <v/>
      </c>
      <c r="M12" s="173"/>
      <c r="N12" s="173"/>
      <c r="O12" s="173"/>
      <c r="P12" s="173"/>
      <c r="Q12" s="173"/>
      <c r="R12" s="173"/>
      <c r="S12" s="173"/>
      <c r="T12" s="173"/>
      <c r="U12" s="173"/>
      <c r="V12" s="173"/>
      <c r="W12" s="173"/>
    </row>
    <row r="13" spans="1:23" ht="26.25" customHeight="1">
      <c r="A13" s="67">
        <v>3</v>
      </c>
      <c r="B13" s="81"/>
      <c r="C13" s="82"/>
      <c r="D13" s="244"/>
      <c r="E13" s="245"/>
      <c r="F13" s="83"/>
      <c r="G13" s="84"/>
      <c r="H13" s="87"/>
      <c r="I13" s="101"/>
      <c r="J13" s="86"/>
      <c r="K13" s="173">
        <f t="shared" si="0"/>
        <v>0</v>
      </c>
      <c r="L13" s="173" t="str">
        <f t="shared" si="1"/>
        <v/>
      </c>
      <c r="M13" s="173"/>
      <c r="N13" s="173"/>
      <c r="O13" s="173"/>
      <c r="P13" s="173"/>
      <c r="Q13" s="173"/>
      <c r="R13" s="173"/>
      <c r="S13" s="173"/>
      <c r="T13" s="173"/>
      <c r="U13" s="173"/>
      <c r="V13" s="173"/>
      <c r="W13" s="173"/>
    </row>
    <row r="14" spans="1:23" ht="26.25" customHeight="1">
      <c r="A14" s="67">
        <v>4</v>
      </c>
      <c r="B14" s="81"/>
      <c r="C14" s="82"/>
      <c r="D14" s="244"/>
      <c r="E14" s="245"/>
      <c r="F14" s="83"/>
      <c r="G14" s="84"/>
      <c r="H14" s="87"/>
      <c r="I14" s="101"/>
      <c r="J14" s="86"/>
      <c r="K14" s="173">
        <f>IF(H14&lt;&gt;"",1,0)</f>
        <v>0</v>
      </c>
      <c r="L14" s="173" t="str">
        <f t="shared" si="1"/>
        <v/>
      </c>
      <c r="M14" s="173"/>
      <c r="N14" s="173"/>
      <c r="O14" s="173"/>
      <c r="P14" s="173"/>
      <c r="Q14" s="173"/>
      <c r="R14" s="173"/>
      <c r="S14" s="173"/>
      <c r="T14" s="173"/>
      <c r="U14" s="173"/>
      <c r="V14" s="173"/>
      <c r="W14" s="173"/>
    </row>
    <row r="15" spans="1:23" ht="26.25" customHeight="1">
      <c r="A15" s="67">
        <v>5</v>
      </c>
      <c r="B15" s="81"/>
      <c r="C15" s="82"/>
      <c r="D15" s="244"/>
      <c r="E15" s="245"/>
      <c r="F15" s="83"/>
      <c r="G15" s="84"/>
      <c r="H15" s="87"/>
      <c r="I15" s="101"/>
      <c r="J15" s="86"/>
      <c r="K15" s="173">
        <f t="shared" si="0"/>
        <v>0</v>
      </c>
      <c r="L15" s="173" t="str">
        <f t="shared" si="1"/>
        <v/>
      </c>
      <c r="M15" s="173"/>
      <c r="N15" s="173"/>
      <c r="O15" s="173"/>
      <c r="P15" s="173"/>
      <c r="Q15" s="173"/>
      <c r="R15" s="173"/>
      <c r="S15" s="173"/>
      <c r="T15" s="173"/>
      <c r="U15" s="173"/>
      <c r="V15" s="173"/>
      <c r="W15" s="173"/>
    </row>
    <row r="16" spans="1:23" ht="26.25" customHeight="1">
      <c r="A16" s="67">
        <v>6</v>
      </c>
      <c r="B16" s="81"/>
      <c r="C16" s="82"/>
      <c r="D16" s="244"/>
      <c r="E16" s="245"/>
      <c r="F16" s="83"/>
      <c r="G16" s="84"/>
      <c r="H16" s="87"/>
      <c r="I16" s="101"/>
      <c r="J16" s="86"/>
      <c r="K16" s="173">
        <f t="shared" si="0"/>
        <v>0</v>
      </c>
      <c r="L16" s="173" t="str">
        <f t="shared" si="1"/>
        <v/>
      </c>
      <c r="M16" s="173"/>
      <c r="N16" s="173"/>
      <c r="O16" s="173"/>
      <c r="P16" s="173"/>
      <c r="Q16" s="173"/>
      <c r="R16" s="173"/>
      <c r="S16" s="173"/>
      <c r="T16" s="173"/>
      <c r="U16" s="173"/>
      <c r="V16" s="173"/>
      <c r="W16" s="173"/>
    </row>
    <row r="17" spans="1:23" ht="26.25" customHeight="1">
      <c r="A17" s="67">
        <v>7</v>
      </c>
      <c r="B17" s="81"/>
      <c r="C17" s="82"/>
      <c r="D17" s="244"/>
      <c r="E17" s="245"/>
      <c r="F17" s="83"/>
      <c r="G17" s="84"/>
      <c r="H17" s="87"/>
      <c r="I17" s="101"/>
      <c r="J17" s="86"/>
      <c r="K17" s="173">
        <f t="shared" si="0"/>
        <v>0</v>
      </c>
      <c r="L17" s="173" t="str">
        <f t="shared" si="1"/>
        <v/>
      </c>
      <c r="M17" s="173"/>
      <c r="N17" s="173"/>
      <c r="O17" s="173"/>
      <c r="P17" s="173"/>
      <c r="Q17" s="173"/>
      <c r="R17" s="173"/>
      <c r="S17" s="173"/>
      <c r="T17" s="173"/>
      <c r="U17" s="173"/>
      <c r="V17" s="173"/>
      <c r="W17" s="173"/>
    </row>
    <row r="18" spans="1:23" ht="26.25" customHeight="1">
      <c r="A18" s="67">
        <v>8</v>
      </c>
      <c r="B18" s="81"/>
      <c r="C18" s="82"/>
      <c r="D18" s="244"/>
      <c r="E18" s="245"/>
      <c r="F18" s="83"/>
      <c r="G18" s="84"/>
      <c r="H18" s="87"/>
      <c r="I18" s="101"/>
      <c r="J18" s="86"/>
      <c r="K18" s="173">
        <f t="shared" si="0"/>
        <v>0</v>
      </c>
      <c r="L18" s="173" t="str">
        <f t="shared" si="1"/>
        <v/>
      </c>
      <c r="M18" s="173"/>
      <c r="N18" s="173"/>
      <c r="O18" s="173"/>
      <c r="P18" s="173"/>
      <c r="Q18" s="173"/>
      <c r="R18" s="173"/>
      <c r="S18" s="173"/>
      <c r="T18" s="173"/>
      <c r="U18" s="173"/>
      <c r="V18" s="173"/>
      <c r="W18" s="173"/>
    </row>
    <row r="19" spans="1:23" ht="26.25" customHeight="1">
      <c r="A19" s="67">
        <v>9</v>
      </c>
      <c r="B19" s="81"/>
      <c r="C19" s="82"/>
      <c r="D19" s="244"/>
      <c r="E19" s="245"/>
      <c r="F19" s="83"/>
      <c r="G19" s="84"/>
      <c r="H19" s="87"/>
      <c r="I19" s="101"/>
      <c r="J19" s="86"/>
      <c r="K19" s="173">
        <f t="shared" si="0"/>
        <v>0</v>
      </c>
      <c r="L19" s="173" t="str">
        <f t="shared" si="1"/>
        <v/>
      </c>
      <c r="M19" s="173"/>
      <c r="N19" s="173"/>
      <c r="O19" s="173"/>
      <c r="P19" s="173"/>
      <c r="Q19" s="173"/>
      <c r="R19" s="173"/>
      <c r="S19" s="173"/>
      <c r="T19" s="173"/>
      <c r="U19" s="173"/>
      <c r="V19" s="173"/>
      <c r="W19" s="173"/>
    </row>
    <row r="20" spans="1:23" ht="26.25" customHeight="1">
      <c r="A20" s="67">
        <v>10</v>
      </c>
      <c r="B20" s="81"/>
      <c r="C20" s="82"/>
      <c r="D20" s="244"/>
      <c r="E20" s="245"/>
      <c r="F20" s="83"/>
      <c r="G20" s="84"/>
      <c r="H20" s="87"/>
      <c r="I20" s="101"/>
      <c r="J20" s="86"/>
      <c r="K20" s="173">
        <f t="shared" si="0"/>
        <v>0</v>
      </c>
      <c r="L20" s="173" t="str">
        <f t="shared" si="1"/>
        <v/>
      </c>
      <c r="M20" s="173"/>
      <c r="N20" s="173"/>
      <c r="O20" s="173"/>
      <c r="P20" s="173"/>
      <c r="Q20" s="173"/>
      <c r="R20" s="173"/>
      <c r="S20" s="173"/>
      <c r="T20" s="173"/>
      <c r="U20" s="173"/>
      <c r="V20" s="173"/>
      <c r="W20" s="173"/>
    </row>
    <row r="21" spans="1:23" ht="26.25" customHeight="1">
      <c r="A21" s="67">
        <v>11</v>
      </c>
      <c r="B21" s="81"/>
      <c r="C21" s="82"/>
      <c r="D21" s="244"/>
      <c r="E21" s="245"/>
      <c r="F21" s="83"/>
      <c r="G21" s="84"/>
      <c r="H21" s="87"/>
      <c r="I21" s="101"/>
      <c r="J21" s="86"/>
      <c r="K21" s="173">
        <f t="shared" si="0"/>
        <v>0</v>
      </c>
      <c r="L21" s="173" t="str">
        <f t="shared" si="1"/>
        <v/>
      </c>
      <c r="M21" s="173"/>
      <c r="N21" s="173"/>
      <c r="O21" s="173"/>
      <c r="P21" s="173"/>
      <c r="Q21" s="173"/>
      <c r="R21" s="173"/>
      <c r="S21" s="173"/>
      <c r="T21" s="173"/>
      <c r="U21" s="173"/>
      <c r="V21" s="173"/>
      <c r="W21" s="173"/>
    </row>
    <row r="22" spans="1:23" ht="26.25" customHeight="1">
      <c r="A22" s="67">
        <v>12</v>
      </c>
      <c r="B22" s="81"/>
      <c r="C22" s="82"/>
      <c r="D22" s="244"/>
      <c r="E22" s="245"/>
      <c r="F22" s="83"/>
      <c r="G22" s="84"/>
      <c r="H22" s="87"/>
      <c r="I22" s="101"/>
      <c r="J22" s="86"/>
      <c r="K22" s="173">
        <f t="shared" si="0"/>
        <v>0</v>
      </c>
      <c r="L22" s="173" t="str">
        <f t="shared" si="1"/>
        <v/>
      </c>
      <c r="M22" s="173"/>
      <c r="N22" s="173"/>
      <c r="O22" s="173"/>
      <c r="P22" s="173"/>
      <c r="Q22" s="173"/>
      <c r="R22" s="173"/>
      <c r="S22" s="173"/>
      <c r="T22" s="173"/>
      <c r="U22" s="173"/>
      <c r="V22" s="173"/>
      <c r="W22" s="173"/>
    </row>
    <row r="23" spans="1:23" ht="26.25" customHeight="1">
      <c r="A23" s="67">
        <v>13</v>
      </c>
      <c r="B23" s="81"/>
      <c r="C23" s="82"/>
      <c r="D23" s="244"/>
      <c r="E23" s="245"/>
      <c r="F23" s="83"/>
      <c r="G23" s="84"/>
      <c r="H23" s="87"/>
      <c r="I23" s="101"/>
      <c r="J23" s="86"/>
      <c r="K23" s="173">
        <f t="shared" si="0"/>
        <v>0</v>
      </c>
      <c r="L23" s="173" t="str">
        <f t="shared" si="1"/>
        <v/>
      </c>
      <c r="M23" s="173"/>
      <c r="N23" s="173"/>
      <c r="O23" s="173"/>
      <c r="P23" s="173"/>
      <c r="Q23" s="173"/>
      <c r="R23" s="173"/>
      <c r="S23" s="173"/>
      <c r="T23" s="173"/>
      <c r="U23" s="173"/>
      <c r="V23" s="173"/>
      <c r="W23" s="173"/>
    </row>
    <row r="24" spans="1:23" ht="26.25" customHeight="1">
      <c r="A24" s="67">
        <v>14</v>
      </c>
      <c r="B24" s="81"/>
      <c r="C24" s="82"/>
      <c r="D24" s="244"/>
      <c r="E24" s="245"/>
      <c r="F24" s="83"/>
      <c r="G24" s="84"/>
      <c r="H24" s="87"/>
      <c r="I24" s="101"/>
      <c r="J24" s="86"/>
      <c r="K24" s="173">
        <f t="shared" si="0"/>
        <v>0</v>
      </c>
      <c r="L24" s="173" t="str">
        <f t="shared" si="1"/>
        <v/>
      </c>
      <c r="M24" s="173"/>
      <c r="N24" s="173"/>
      <c r="O24" s="173"/>
      <c r="P24" s="173"/>
      <c r="Q24" s="173"/>
      <c r="R24" s="173"/>
      <c r="S24" s="173"/>
      <c r="T24" s="173"/>
      <c r="U24" s="173"/>
      <c r="V24" s="173"/>
      <c r="W24" s="173"/>
    </row>
    <row r="25" spans="1:23" ht="26.25" customHeight="1" thickBot="1">
      <c r="A25" s="68">
        <v>15</v>
      </c>
      <c r="B25" s="88"/>
      <c r="C25" s="123"/>
      <c r="D25" s="254"/>
      <c r="E25" s="255"/>
      <c r="F25" s="89"/>
      <c r="G25" s="90"/>
      <c r="H25" s="92"/>
      <c r="I25" s="101"/>
      <c r="J25" s="91"/>
      <c r="K25" s="173">
        <f t="shared" si="0"/>
        <v>0</v>
      </c>
      <c r="L25" s="173" t="str">
        <f t="shared" si="1"/>
        <v/>
      </c>
      <c r="M25" s="173"/>
      <c r="N25" s="173"/>
      <c r="O25" s="173"/>
      <c r="P25" s="173"/>
      <c r="Q25" s="173"/>
      <c r="R25" s="173"/>
      <c r="S25" s="173"/>
      <c r="T25" s="173"/>
      <c r="U25" s="173"/>
      <c r="V25" s="173"/>
      <c r="W25" s="173"/>
    </row>
    <row r="26" spans="1:23" ht="26.25" customHeight="1" thickTop="1" thickBot="1">
      <c r="A26" s="240" t="s">
        <v>66</v>
      </c>
      <c r="B26" s="241"/>
      <c r="C26" s="242"/>
      <c r="D26" s="242"/>
      <c r="E26" s="242"/>
      <c r="F26" s="241"/>
      <c r="G26" s="243"/>
      <c r="H26" s="107">
        <f>(SUMIF(C11:C25,"保育士等キャリアアップ研修",K11:K25)+SUMIF(C11:C25,"幼稚園教諭旧免許状更新講習・免許法認定講習",K11:K25)+SUMIF(C11:C25,"その他",L11:L25))</f>
        <v>0</v>
      </c>
      <c r="I26" s="102">
        <f>SUM(I27:I28)</f>
        <v>0</v>
      </c>
      <c r="J26" s="169"/>
      <c r="K26" s="173"/>
      <c r="L26" s="173"/>
      <c r="M26" s="173"/>
      <c r="N26" s="173"/>
      <c r="O26" s="173"/>
      <c r="P26" s="173"/>
      <c r="Q26" s="173"/>
      <c r="R26" s="173"/>
      <c r="S26" s="173"/>
      <c r="T26" s="173"/>
      <c r="U26" s="173"/>
      <c r="V26" s="173"/>
      <c r="W26" s="173"/>
    </row>
    <row r="27" spans="1:23" ht="26.25" hidden="1" customHeight="1" thickBot="1">
      <c r="A27" s="240"/>
      <c r="B27" s="241"/>
      <c r="C27" s="242"/>
      <c r="D27" s="242"/>
      <c r="E27" s="242"/>
      <c r="F27" s="241"/>
      <c r="G27" s="243"/>
      <c r="H27" s="106" t="s">
        <v>93</v>
      </c>
      <c r="I27" s="102">
        <f>SUMIF(C11:C25,"園内研修",I11:I25)</f>
        <v>0</v>
      </c>
      <c r="J27" s="169" t="e">
        <f>I27/(I27+I28)</f>
        <v>#DIV/0!</v>
      </c>
      <c r="K27" s="173"/>
      <c r="L27" s="173"/>
      <c r="M27" s="173"/>
      <c r="N27" s="173"/>
      <c r="O27" s="173"/>
      <c r="P27" s="173"/>
      <c r="Q27" s="173"/>
      <c r="R27" s="173"/>
      <c r="S27" s="173"/>
      <c r="T27" s="173"/>
      <c r="U27" s="173"/>
      <c r="V27" s="173"/>
      <c r="W27" s="173"/>
    </row>
    <row r="28" spans="1:23" ht="26.25" hidden="1" customHeight="1" thickBot="1">
      <c r="A28" s="240"/>
      <c r="B28" s="241"/>
      <c r="C28" s="242"/>
      <c r="D28" s="242"/>
      <c r="E28" s="242"/>
      <c r="F28" s="241"/>
      <c r="G28" s="243"/>
      <c r="H28" s="106" t="s">
        <v>94</v>
      </c>
      <c r="I28" s="102">
        <f>SUMIF(C11:C25,"横浜市（区）主催研修",I11:I25)</f>
        <v>0</v>
      </c>
      <c r="J28" s="169"/>
      <c r="K28" s="173"/>
      <c r="L28" s="173"/>
      <c r="M28" s="173"/>
      <c r="N28" s="173"/>
      <c r="O28" s="173"/>
      <c r="P28" s="173"/>
      <c r="Q28" s="173"/>
      <c r="R28" s="173"/>
      <c r="S28" s="173"/>
      <c r="T28" s="173"/>
      <c r="U28" s="173"/>
      <c r="V28" s="173"/>
      <c r="W28" s="173"/>
    </row>
    <row r="29" spans="1:23" s="52" customFormat="1" ht="15" customHeight="1">
      <c r="A29" s="164"/>
      <c r="B29" s="170" t="s">
        <v>68</v>
      </c>
      <c r="C29" s="171"/>
      <c r="D29" s="171"/>
      <c r="E29" s="171"/>
      <c r="F29" s="171"/>
      <c r="G29" s="171"/>
      <c r="H29" s="171"/>
      <c r="I29" s="171"/>
      <c r="J29" s="171"/>
      <c r="K29" s="175"/>
      <c r="L29" s="175"/>
      <c r="M29" s="175"/>
      <c r="N29" s="175"/>
      <c r="O29" s="175"/>
      <c r="P29" s="175"/>
      <c r="Q29" s="175"/>
      <c r="R29" s="175"/>
      <c r="S29" s="175"/>
      <c r="T29" s="175"/>
      <c r="U29" s="175"/>
      <c r="V29" s="175"/>
      <c r="W29" s="175"/>
    </row>
    <row r="30" spans="1:23" s="52" customFormat="1" ht="15" customHeight="1">
      <c r="A30" s="164"/>
      <c r="B30" s="165" t="s">
        <v>125</v>
      </c>
      <c r="C30" s="171"/>
      <c r="D30" s="171"/>
      <c r="E30" s="171"/>
      <c r="F30" s="171"/>
      <c r="G30" s="171"/>
      <c r="H30" s="171"/>
      <c r="I30" s="171"/>
      <c r="J30" s="171"/>
      <c r="K30" s="175"/>
      <c r="L30" s="175"/>
      <c r="M30" s="175"/>
      <c r="N30" s="175"/>
      <c r="O30" s="175"/>
      <c r="P30" s="175"/>
      <c r="Q30" s="175"/>
      <c r="R30" s="175"/>
      <c r="S30" s="175"/>
      <c r="T30" s="175"/>
      <c r="U30" s="175"/>
      <c r="V30" s="175"/>
      <c r="W30" s="175"/>
    </row>
    <row r="31" spans="1:23" s="52" customFormat="1" ht="15" customHeight="1">
      <c r="A31" s="164"/>
      <c r="B31" s="172" t="s">
        <v>124</v>
      </c>
      <c r="C31" s="171"/>
      <c r="D31" s="171"/>
      <c r="E31" s="171"/>
      <c r="F31" s="171"/>
      <c r="G31" s="171"/>
      <c r="H31" s="171"/>
      <c r="I31" s="171"/>
      <c r="J31" s="171"/>
      <c r="K31" s="175"/>
      <c r="L31" s="175"/>
      <c r="M31" s="175"/>
      <c r="N31" s="175"/>
      <c r="O31" s="175"/>
      <c r="P31" s="175"/>
      <c r="Q31" s="175"/>
      <c r="R31" s="175"/>
      <c r="S31" s="175"/>
      <c r="T31" s="175"/>
      <c r="U31" s="175"/>
      <c r="V31" s="175"/>
      <c r="W31" s="175"/>
    </row>
    <row r="32" spans="1:23" s="52" customFormat="1" ht="15" customHeight="1">
      <c r="A32" s="164"/>
      <c r="B32" s="172" t="s">
        <v>126</v>
      </c>
      <c r="C32" s="171"/>
      <c r="D32" s="171"/>
      <c r="E32" s="171"/>
      <c r="F32" s="171"/>
      <c r="G32" s="171"/>
      <c r="H32" s="171"/>
      <c r="I32" s="171"/>
      <c r="J32" s="171"/>
      <c r="K32" s="175"/>
      <c r="L32" s="175"/>
      <c r="M32" s="175"/>
      <c r="N32" s="175"/>
      <c r="O32" s="175"/>
      <c r="P32" s="175"/>
      <c r="Q32" s="175"/>
      <c r="R32" s="175"/>
      <c r="S32" s="175"/>
      <c r="T32" s="175"/>
      <c r="U32" s="175"/>
      <c r="V32" s="175"/>
      <c r="W32" s="175"/>
    </row>
    <row r="33" spans="1:23" s="52" customFormat="1" ht="15" customHeight="1">
      <c r="A33" s="164"/>
      <c r="B33" s="165" t="s">
        <v>122</v>
      </c>
      <c r="C33" s="172"/>
      <c r="D33" s="171"/>
      <c r="E33" s="171"/>
      <c r="F33" s="171"/>
      <c r="G33" s="171"/>
      <c r="H33" s="171"/>
      <c r="I33" s="171"/>
      <c r="J33" s="171"/>
      <c r="K33" s="175"/>
      <c r="L33" s="175"/>
      <c r="M33" s="175"/>
      <c r="N33" s="175"/>
      <c r="O33" s="175"/>
      <c r="P33" s="175"/>
      <c r="Q33" s="175"/>
      <c r="R33" s="175"/>
      <c r="S33" s="175"/>
      <c r="T33" s="175"/>
      <c r="U33" s="175"/>
      <c r="V33" s="175"/>
      <c r="W33" s="175"/>
    </row>
    <row r="34" spans="1:23" s="52" customFormat="1" ht="15" customHeight="1">
      <c r="A34" s="164"/>
      <c r="B34" s="246" t="s">
        <v>67</v>
      </c>
      <c r="C34" s="246"/>
      <c r="D34" s="171"/>
      <c r="E34" s="171"/>
      <c r="F34" s="171"/>
      <c r="G34" s="171"/>
      <c r="H34" s="171"/>
      <c r="I34" s="171"/>
      <c r="J34" s="171"/>
      <c r="K34" s="175"/>
      <c r="L34" s="175"/>
      <c r="M34" s="175"/>
      <c r="N34" s="175"/>
      <c r="O34" s="175"/>
      <c r="P34" s="175"/>
      <c r="Q34" s="175"/>
      <c r="R34" s="175"/>
      <c r="S34" s="175"/>
      <c r="T34" s="175"/>
      <c r="U34" s="175"/>
      <c r="V34" s="175"/>
      <c r="W34" s="175"/>
    </row>
    <row r="35" spans="1:23" s="52" customFormat="1" ht="15" customHeight="1">
      <c r="A35" s="164"/>
      <c r="B35" s="165" t="s">
        <v>123</v>
      </c>
      <c r="C35" s="171"/>
      <c r="D35" s="171"/>
      <c r="E35" s="171"/>
      <c r="F35" s="171"/>
      <c r="G35" s="171"/>
      <c r="H35" s="171"/>
      <c r="I35" s="171"/>
      <c r="J35" s="171"/>
      <c r="K35" s="175"/>
      <c r="L35" s="175"/>
      <c r="M35" s="175"/>
      <c r="N35" s="175"/>
      <c r="O35" s="175"/>
      <c r="P35" s="175"/>
      <c r="Q35" s="175"/>
      <c r="R35" s="175"/>
      <c r="S35" s="175"/>
      <c r="T35" s="175"/>
      <c r="U35" s="175"/>
      <c r="V35" s="175"/>
      <c r="W35" s="175"/>
    </row>
    <row r="36" spans="1:23" s="52" customFormat="1" ht="15" customHeight="1">
      <c r="A36" s="65"/>
      <c r="C36" s="50"/>
      <c r="D36" s="50"/>
      <c r="E36" s="50"/>
      <c r="F36" s="50"/>
      <c r="G36" s="50"/>
      <c r="H36" s="50"/>
      <c r="I36" s="50"/>
      <c r="J36" s="50"/>
    </row>
    <row r="37" spans="1:23" s="52" customFormat="1" ht="15" customHeight="1">
      <c r="A37" s="65"/>
      <c r="B37" s="124" t="s">
        <v>95</v>
      </c>
      <c r="C37" s="125"/>
      <c r="D37" s="125"/>
      <c r="E37" s="125"/>
      <c r="F37" s="125"/>
      <c r="G37" s="50"/>
      <c r="H37" s="50"/>
      <c r="I37" s="50"/>
      <c r="J37" s="50"/>
    </row>
    <row r="38" spans="1:23" s="52" customFormat="1" ht="30" customHeight="1">
      <c r="A38" s="65"/>
      <c r="B38" s="177"/>
      <c r="C38" s="178"/>
      <c r="D38" s="178"/>
      <c r="E38" s="178"/>
      <c r="F38" s="178"/>
      <c r="G38" s="178"/>
      <c r="H38" s="178"/>
      <c r="I38" s="178"/>
      <c r="J38" s="178"/>
    </row>
    <row r="39" spans="1:23" s="52" customFormat="1" ht="15" customHeight="1">
      <c r="A39" s="65"/>
      <c r="B39" s="58"/>
      <c r="C39" s="50"/>
      <c r="D39" s="50"/>
      <c r="E39" s="50"/>
      <c r="F39" s="50"/>
      <c r="G39" s="50"/>
      <c r="H39" s="50"/>
      <c r="I39" s="50"/>
      <c r="J39" s="50"/>
    </row>
    <row r="40" spans="1:23" s="52" customFormat="1" ht="15" customHeight="1">
      <c r="A40" s="65"/>
      <c r="B40" s="58"/>
      <c r="C40" s="50"/>
      <c r="D40" s="50"/>
      <c r="E40" s="50"/>
      <c r="F40" s="50"/>
      <c r="G40" s="50"/>
      <c r="H40" s="50"/>
      <c r="I40" s="50"/>
      <c r="J40" s="50"/>
    </row>
    <row r="41" spans="1:23" s="53" customFormat="1" ht="15" customHeight="1">
      <c r="A41" s="69"/>
      <c r="B41" s="57"/>
      <c r="C41" s="51"/>
      <c r="D41" s="51"/>
      <c r="E41" s="51"/>
      <c r="F41" s="51"/>
      <c r="G41" s="51"/>
      <c r="H41" s="51"/>
      <c r="I41" s="51"/>
      <c r="J41" s="51"/>
    </row>
  </sheetData>
  <sheetProtection algorithmName="SHA-512" hashValue="EHS1rKKbDf+uXn22k3SfsHUi8sl17zcygDouqvlZ+chxZsYbzhB6Oefj/2dCmSeDPEgxQ5eqE5T+zV/jvAsJTA==" saltValue="kn8rd/rC3CXLoA/eZtepWQ==" spinCount="100000" sheet="1" insertRows="0"/>
  <mergeCells count="28">
    <mergeCell ref="H4:J4"/>
    <mergeCell ref="H5:J5"/>
    <mergeCell ref="C6:D6"/>
    <mergeCell ref="H6:J6"/>
    <mergeCell ref="C7:D7"/>
    <mergeCell ref="H7:J7"/>
    <mergeCell ref="D20:E20"/>
    <mergeCell ref="B8:C8"/>
    <mergeCell ref="D10:E10"/>
    <mergeCell ref="D11:E11"/>
    <mergeCell ref="D12:E12"/>
    <mergeCell ref="D13:E13"/>
    <mergeCell ref="D14:E14"/>
    <mergeCell ref="D15:E15"/>
    <mergeCell ref="D16:E16"/>
    <mergeCell ref="D17:E17"/>
    <mergeCell ref="D18:E18"/>
    <mergeCell ref="D19:E19"/>
    <mergeCell ref="A27:G27"/>
    <mergeCell ref="A28:G28"/>
    <mergeCell ref="B34:C34"/>
    <mergeCell ref="B38:J38"/>
    <mergeCell ref="D21:E21"/>
    <mergeCell ref="D22:E22"/>
    <mergeCell ref="D23:E23"/>
    <mergeCell ref="D24:E24"/>
    <mergeCell ref="D25:E25"/>
    <mergeCell ref="A26:G26"/>
  </mergeCells>
  <phoneticPr fontId="2"/>
  <conditionalFormatting sqref="F11:F25">
    <cfRule type="expression" dxfId="143" priority="3">
      <formula>$C11="その他"</formula>
    </cfRule>
    <cfRule type="expression" dxfId="142" priority="4">
      <formula>$C11&lt;&gt;"保育士等キャリアアップ研修"</formula>
    </cfRule>
    <cfRule type="expression" dxfId="141" priority="18" stopIfTrue="1">
      <formula>$C11="保育士等キャリアアップ研修"</formula>
    </cfRule>
  </conditionalFormatting>
  <conditionalFormatting sqref="H26:I26 C7 D8">
    <cfRule type="cellIs" dxfId="140" priority="17" operator="equal">
      <formula>""</formula>
    </cfRule>
  </conditionalFormatting>
  <conditionalFormatting sqref="E1">
    <cfRule type="cellIs" dxfId="139" priority="16" operator="equal">
      <formula>""</formula>
    </cfRule>
  </conditionalFormatting>
  <conditionalFormatting sqref="H3:J7">
    <cfRule type="cellIs" dxfId="138" priority="15" operator="equal">
      <formula>""</formula>
    </cfRule>
  </conditionalFormatting>
  <conditionalFormatting sqref="C6">
    <cfRule type="cellIs" dxfId="137" priority="14" operator="equal">
      <formula>""</formula>
    </cfRule>
  </conditionalFormatting>
  <conditionalFormatting sqref="D11:E25">
    <cfRule type="expression" dxfId="136" priority="11">
      <formula>$C11="横浜市（区）主催研修"</formula>
    </cfRule>
    <cfRule type="expression" dxfId="135" priority="12">
      <formula>$C11="園内研修"</formula>
    </cfRule>
    <cfRule type="expression" dxfId="134" priority="13">
      <formula>$C11="幼稚園教諭旧免許状更新講習・免許法認定講習"</formula>
    </cfRule>
  </conditionalFormatting>
  <conditionalFormatting sqref="H11:H25">
    <cfRule type="expression" dxfId="133" priority="1">
      <formula>$C11="その他"</formula>
    </cfRule>
    <cfRule type="expression" dxfId="132" priority="10">
      <formula>$C11="【職員処遇改善費のみ対象】横浜市（区）主催研修"</formula>
    </cfRule>
  </conditionalFormatting>
  <conditionalFormatting sqref="I11:I25">
    <cfRule type="expression" dxfId="131" priority="5">
      <formula>$C11="保育士等キャリアアップ研修"</formula>
    </cfRule>
    <cfRule type="expression" dxfId="130" priority="9">
      <formula>$C11="幼稚園教諭旧免許状更新講習・免許法認定講習"</formula>
    </cfRule>
  </conditionalFormatting>
  <conditionalFormatting sqref="G11:G25">
    <cfRule type="expression" dxfId="129" priority="2">
      <formula>$C11="その他"</formula>
    </cfRule>
    <cfRule type="expression" dxfId="128" priority="6">
      <formula>$C11="【職員処遇改善費のみ対象】横浜市（区）主催研修"</formula>
    </cfRule>
    <cfRule type="expression" dxfId="127" priority="7">
      <formula>$C11="園内研修"</formula>
    </cfRule>
    <cfRule type="expression" dxfId="126" priority="8">
      <formula>$C11="幼稚園教諭旧免許状更新講習・免許法認定講習"</formula>
    </cfRule>
  </conditionalFormatting>
  <dataValidations count="11">
    <dataValidation type="list" allowBlank="1" showInputMessage="1" showErrorMessage="1" sqref="H25">
      <formula1>INDIRECT($C$5)</formula1>
    </dataValidation>
    <dataValidation type="list" allowBlank="1" showInputMessage="1" showErrorMessage="1" sqref="H11:H24">
      <formula1>INDIRECT($C$6)</formula1>
    </dataValidation>
    <dataValidation type="decimal" operator="greaterThanOrEqual" allowBlank="1" showInputMessage="1" showErrorMessage="1" sqref="I11:I25">
      <formula1>0</formula1>
    </dataValidation>
    <dataValidation type="list" allowBlank="1" showInputMessage="1" showErrorMessage="1" promptTitle="実施主体" prompt="幼稚園教諭旧免許状更新講習時は入力不要" sqref="D12:E25">
      <formula1>INDIRECT($C12)</formula1>
    </dataValidation>
    <dataValidation type="date" operator="lessThanOrEqual" allowBlank="1" showInputMessage="1" showErrorMessage="1" error="賃金改善開始月の４月以前に研修修了が必要です。" sqref="B11:B25">
      <formula1>45016</formula1>
    </dataValidation>
    <dataValidation type="list" allowBlank="1" showInputMessage="1" showErrorMessage="1" promptTitle="実施主体" prompt="幼稚園教諭旧免許状更新講習時は入力不要" sqref="D11:E11">
      <formula1>INDIRECT($C$11)</formula1>
    </dataValidation>
    <dataValidation type="custom" allowBlank="1" showInputMessage="1" showErrorMessage="1" promptTitle="講義名・テーマ" prompt="保育士等キャリアアップ研修の時は入力不要" sqref="F11:F25">
      <formula1>OR(AND(D11="保育士等キャリアアップ研修",F11=""),AND(D11="幼稚園教諭免許状更新講習",F11&lt;&gt;""))</formula1>
    </dataValidation>
    <dataValidation type="textLength" operator="equal" allowBlank="1" showInputMessage="1" showErrorMessage="1" promptTitle="修了証番号" prompt="保育士等キャリアアップ研修の時のみ12桁の修了証番号を入力" sqref="G11:G25">
      <formula1>12</formula1>
    </dataValidation>
    <dataValidation type="list" allowBlank="1" showInputMessage="1" showErrorMessage="1" sqref="D8">
      <formula1>"〇,×"</formula1>
    </dataValidation>
    <dataValidation type="list" allowBlank="1" showInputMessage="1" showErrorMessage="1" sqref="C11:C25">
      <formula1>INDIRECT($D$8)</formula1>
    </dataValidation>
    <dataValidation type="list" allowBlank="1" showInputMessage="1" showErrorMessage="1" sqref="O6">
      <formula1>" "</formula1>
    </dataValidation>
  </dataValidations>
  <printOptions horizontalCentered="1"/>
  <pageMargins left="0.25" right="0.25" top="0.75" bottom="0.75" header="0.3" footer="0.3"/>
  <pageSetup paperSize="8" scale="99" orientation="landscape" cellComments="asDisplayed"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マスタ!$C$3:$C$4</xm:f>
          </x14:formula1>
          <xm:sqref>C6</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W41"/>
  <sheetViews>
    <sheetView showZeros="0" view="pageBreakPreview" zoomScale="85" zoomScaleNormal="70" zoomScaleSheetLayoutView="85" workbookViewId="0">
      <selection activeCell="C6" sqref="C6:D6"/>
    </sheetView>
  </sheetViews>
  <sheetFormatPr defaultRowHeight="18.75"/>
  <cols>
    <col min="1" max="1" width="5" style="66" customWidth="1"/>
    <col min="2" max="2" width="13.625" style="71" customWidth="1"/>
    <col min="3" max="3" width="33.875" style="2" customWidth="1"/>
    <col min="4" max="4" width="9.375" style="2" customWidth="1"/>
    <col min="5" max="5" width="37.625" style="2" customWidth="1"/>
    <col min="6" max="6" width="42.875" style="2" customWidth="1"/>
    <col min="7" max="7" width="19.625" style="2" customWidth="1"/>
    <col min="8" max="8" width="19" style="2" customWidth="1"/>
    <col min="9" max="9" width="15.625" style="2" hidden="1" customWidth="1"/>
    <col min="10" max="10" width="27.5" style="2" customWidth="1"/>
    <col min="11" max="12" width="9" style="2" customWidth="1"/>
    <col min="13" max="14" width="9" style="2"/>
    <col min="15" max="15" width="50.625" style="2" customWidth="1"/>
    <col min="16" max="16384" width="9" style="2"/>
  </cols>
  <sheetData>
    <row r="1" spans="1:23" ht="29.25" customHeight="1">
      <c r="A1" s="74" t="s">
        <v>73</v>
      </c>
      <c r="B1" s="70"/>
      <c r="C1" s="59"/>
      <c r="D1" s="60" t="s">
        <v>62</v>
      </c>
      <c r="E1" s="122">
        <f>①集計表!F1</f>
        <v>5</v>
      </c>
      <c r="F1" s="61" t="s">
        <v>110</v>
      </c>
      <c r="G1" s="59"/>
      <c r="H1" s="59"/>
      <c r="I1" s="59"/>
      <c r="J1" s="73"/>
      <c r="K1" s="173"/>
      <c r="L1" s="173"/>
      <c r="M1" s="173"/>
      <c r="N1" s="173"/>
      <c r="O1" s="173"/>
      <c r="P1" s="173"/>
      <c r="Q1" s="173"/>
      <c r="R1" s="173"/>
      <c r="S1" s="173"/>
      <c r="T1" s="173"/>
      <c r="U1" s="173"/>
      <c r="V1" s="173"/>
      <c r="W1" s="173"/>
    </row>
    <row r="2" spans="1:23" ht="19.5" thickBot="1">
      <c r="A2" s="65"/>
      <c r="B2" s="58"/>
      <c r="C2" s="1"/>
      <c r="D2" s="1"/>
      <c r="E2" s="1"/>
      <c r="F2" s="4"/>
      <c r="G2" s="1"/>
      <c r="H2" s="5"/>
      <c r="I2" s="5"/>
      <c r="J2" s="5"/>
      <c r="K2" s="173"/>
      <c r="L2" s="173"/>
      <c r="M2" s="173"/>
      <c r="N2" s="173"/>
      <c r="O2" s="173"/>
      <c r="P2" s="173"/>
      <c r="Q2" s="173"/>
      <c r="R2" s="173"/>
      <c r="S2" s="173"/>
      <c r="T2" s="173"/>
      <c r="U2" s="173"/>
      <c r="V2" s="173"/>
      <c r="W2" s="173"/>
    </row>
    <row r="3" spans="1:23" s="6" customFormat="1" ht="24.95" customHeight="1">
      <c r="A3" s="66"/>
      <c r="B3" s="58"/>
      <c r="C3" s="3"/>
      <c r="D3" s="3"/>
      <c r="E3" s="3"/>
      <c r="F3" s="7"/>
      <c r="G3" s="8" t="s">
        <v>1</v>
      </c>
      <c r="H3" s="121">
        <f>①集計表!O3</f>
        <v>0</v>
      </c>
      <c r="I3" s="120" t="s">
        <v>3</v>
      </c>
      <c r="J3" s="120" t="s">
        <v>3</v>
      </c>
      <c r="K3" s="174"/>
      <c r="L3" s="174"/>
      <c r="M3" s="174"/>
      <c r="N3" s="174"/>
      <c r="O3" s="174"/>
      <c r="P3" s="174"/>
      <c r="Q3" s="174"/>
      <c r="R3" s="174"/>
      <c r="S3" s="174"/>
      <c r="T3" s="174"/>
      <c r="U3" s="174"/>
      <c r="V3" s="174"/>
      <c r="W3" s="174"/>
    </row>
    <row r="4" spans="1:23" s="6" customFormat="1" ht="24.95" customHeight="1">
      <c r="A4" s="65"/>
      <c r="B4" s="58"/>
      <c r="C4" s="3"/>
      <c r="D4" s="3"/>
      <c r="E4" s="3"/>
      <c r="F4" s="7"/>
      <c r="G4" s="12" t="s">
        <v>4</v>
      </c>
      <c r="H4" s="247">
        <f>①集計表!O4</f>
        <v>0</v>
      </c>
      <c r="I4" s="247"/>
      <c r="J4" s="248"/>
      <c r="K4" s="174"/>
      <c r="L4" s="174"/>
      <c r="M4" s="174"/>
      <c r="N4" s="174"/>
      <c r="O4" s="174"/>
      <c r="P4" s="174"/>
      <c r="Q4" s="174"/>
      <c r="R4" s="174"/>
      <c r="S4" s="174"/>
      <c r="T4" s="174"/>
      <c r="U4" s="174"/>
      <c r="V4" s="174"/>
      <c r="W4" s="174"/>
    </row>
    <row r="5" spans="1:23" s="6" customFormat="1" ht="24.95" customHeight="1" thickBot="1">
      <c r="A5" s="65"/>
      <c r="B5" s="77"/>
      <c r="C5" s="3"/>
      <c r="D5" s="14"/>
      <c r="E5" s="14"/>
      <c r="F5" s="7"/>
      <c r="G5" s="15" t="s">
        <v>7</v>
      </c>
      <c r="H5" s="249">
        <f>①集計表!O5</f>
        <v>0</v>
      </c>
      <c r="I5" s="249"/>
      <c r="J5" s="250"/>
      <c r="K5" s="174"/>
      <c r="L5" s="174"/>
      <c r="M5" s="174"/>
      <c r="N5" s="174"/>
      <c r="O5" s="174"/>
      <c r="P5" s="174"/>
      <c r="Q5" s="174"/>
      <c r="R5" s="174"/>
      <c r="S5" s="174"/>
      <c r="T5" s="174"/>
      <c r="U5" s="174"/>
      <c r="V5" s="174"/>
      <c r="W5" s="174"/>
    </row>
    <row r="6" spans="1:23" s="6" customFormat="1" ht="24.95" customHeight="1">
      <c r="A6" s="65"/>
      <c r="B6" s="72" t="s">
        <v>6</v>
      </c>
      <c r="C6" s="260"/>
      <c r="D6" s="261"/>
      <c r="E6" s="14"/>
      <c r="F6" s="7"/>
      <c r="G6" s="76" t="s">
        <v>64</v>
      </c>
      <c r="H6" s="249">
        <f>①集計表!O6</f>
        <v>0</v>
      </c>
      <c r="I6" s="249"/>
      <c r="J6" s="250"/>
      <c r="K6" s="174"/>
      <c r="L6" s="174" t="str">
        <f>IF(C6="なし_職員処遇改善費の対象者","研修名_職員処遇改善費","研修名_処遇Ⅱ")</f>
        <v>研修名_処遇Ⅱ</v>
      </c>
      <c r="M6" s="174"/>
      <c r="N6" s="174"/>
      <c r="O6" s="174"/>
      <c r="P6" s="174"/>
      <c r="Q6" s="174"/>
      <c r="R6" s="174"/>
      <c r="S6" s="174"/>
      <c r="T6" s="174"/>
      <c r="U6" s="174"/>
      <c r="V6" s="174"/>
      <c r="W6" s="174"/>
    </row>
    <row r="7" spans="1:23" s="6" customFormat="1" ht="24.95" customHeight="1" thickBot="1">
      <c r="A7" s="65"/>
      <c r="B7" s="140" t="s">
        <v>9</v>
      </c>
      <c r="C7" s="262"/>
      <c r="D7" s="263"/>
      <c r="E7" s="14"/>
      <c r="F7" s="7"/>
      <c r="G7" s="17" t="s">
        <v>65</v>
      </c>
      <c r="H7" s="251">
        <f>①集計表!O7</f>
        <v>0</v>
      </c>
      <c r="I7" s="252"/>
      <c r="J7" s="253"/>
      <c r="K7" s="174"/>
      <c r="L7" s="174"/>
      <c r="M7" s="174"/>
      <c r="N7" s="174"/>
      <c r="O7" s="174"/>
      <c r="P7" s="174"/>
      <c r="Q7" s="174"/>
      <c r="R7" s="174"/>
      <c r="S7" s="174"/>
      <c r="T7" s="174"/>
      <c r="U7" s="174"/>
      <c r="V7" s="174"/>
      <c r="W7" s="174"/>
    </row>
    <row r="8" spans="1:23" s="6" customFormat="1" ht="24.95" customHeight="1" thickBot="1">
      <c r="A8" s="65"/>
      <c r="B8" s="258" t="s">
        <v>111</v>
      </c>
      <c r="C8" s="259"/>
      <c r="D8" s="176" t="s">
        <v>113</v>
      </c>
      <c r="E8" s="14"/>
      <c r="F8" s="7"/>
      <c r="G8" s="131"/>
      <c r="H8" s="21"/>
      <c r="I8" s="139"/>
      <c r="J8" s="139"/>
      <c r="K8" s="174"/>
      <c r="L8" s="174"/>
      <c r="M8" s="174"/>
      <c r="N8" s="174"/>
      <c r="O8" s="174"/>
      <c r="P8" s="174"/>
      <c r="Q8" s="174"/>
      <c r="R8" s="174"/>
      <c r="S8" s="174"/>
      <c r="T8" s="174"/>
      <c r="U8" s="174"/>
      <c r="V8" s="174"/>
      <c r="W8" s="174"/>
    </row>
    <row r="9" spans="1:23" ht="24.95" customHeight="1">
      <c r="A9" s="65"/>
      <c r="B9" s="58"/>
      <c r="C9" s="19"/>
      <c r="D9" s="20"/>
      <c r="E9" s="20"/>
      <c r="F9" s="19"/>
      <c r="G9" s="19"/>
      <c r="H9" s="21"/>
      <c r="I9" s="22"/>
      <c r="J9" s="23"/>
      <c r="K9" s="173"/>
      <c r="L9" s="173"/>
      <c r="M9" s="173"/>
      <c r="N9" s="173"/>
      <c r="O9" s="173"/>
      <c r="P9" s="173"/>
      <c r="Q9" s="173"/>
      <c r="R9" s="173"/>
      <c r="S9" s="173"/>
      <c r="T9" s="173"/>
      <c r="U9" s="173"/>
      <c r="V9" s="173"/>
      <c r="W9" s="173"/>
    </row>
    <row r="10" spans="1:23" ht="69" customHeight="1" thickBot="1">
      <c r="A10" s="64" t="s">
        <v>15</v>
      </c>
      <c r="B10" s="134" t="s">
        <v>127</v>
      </c>
      <c r="C10" s="62" t="s">
        <v>106</v>
      </c>
      <c r="D10" s="256" t="s">
        <v>78</v>
      </c>
      <c r="E10" s="257"/>
      <c r="F10" s="62" t="s">
        <v>19</v>
      </c>
      <c r="G10" s="63" t="s">
        <v>20</v>
      </c>
      <c r="H10" s="75" t="s">
        <v>77</v>
      </c>
      <c r="I10" s="78" t="s">
        <v>76</v>
      </c>
      <c r="J10" s="62" t="s">
        <v>63</v>
      </c>
      <c r="K10" s="173"/>
      <c r="L10" s="173"/>
      <c r="M10" s="173"/>
      <c r="N10" s="173"/>
      <c r="O10" s="173"/>
      <c r="P10" s="173"/>
      <c r="Q10" s="173"/>
      <c r="R10" s="173"/>
      <c r="S10" s="173"/>
      <c r="T10" s="173"/>
      <c r="U10" s="173"/>
      <c r="V10" s="173"/>
      <c r="W10" s="173"/>
    </row>
    <row r="11" spans="1:23" ht="26.25" customHeight="1">
      <c r="A11" s="67">
        <v>1</v>
      </c>
      <c r="B11" s="81"/>
      <c r="C11" s="82"/>
      <c r="D11" s="244"/>
      <c r="E11" s="245"/>
      <c r="F11" s="83"/>
      <c r="G11" s="84"/>
      <c r="H11" s="85"/>
      <c r="I11" s="100"/>
      <c r="J11" s="86"/>
      <c r="K11" s="173">
        <f>IF(H11&lt;&gt;"",1,0)</f>
        <v>0</v>
      </c>
      <c r="L11" s="173" t="str">
        <f>IF(C11="その他",1,"")</f>
        <v/>
      </c>
      <c r="M11" s="173"/>
      <c r="N11" s="173"/>
      <c r="O11" s="173"/>
      <c r="P11" s="173"/>
      <c r="Q11" s="173"/>
      <c r="R11" s="173"/>
      <c r="S11" s="173"/>
      <c r="T11" s="173"/>
      <c r="U11" s="173"/>
      <c r="V11" s="173"/>
      <c r="W11" s="173"/>
    </row>
    <row r="12" spans="1:23" ht="26.25" customHeight="1">
      <c r="A12" s="67">
        <v>2</v>
      </c>
      <c r="B12" s="81"/>
      <c r="C12" s="82"/>
      <c r="D12" s="244"/>
      <c r="E12" s="245"/>
      <c r="F12" s="83"/>
      <c r="G12" s="84"/>
      <c r="H12" s="87"/>
      <c r="I12" s="101"/>
      <c r="J12" s="86"/>
      <c r="K12" s="173">
        <f t="shared" ref="K12:K25" si="0">IF(H12&lt;&gt;"",1,0)</f>
        <v>0</v>
      </c>
      <c r="L12" s="173" t="str">
        <f t="shared" ref="L12:L25" si="1">IF(C12="その他",1,"")</f>
        <v/>
      </c>
      <c r="M12" s="173"/>
      <c r="N12" s="173"/>
      <c r="O12" s="173"/>
      <c r="P12" s="173"/>
      <c r="Q12" s="173"/>
      <c r="R12" s="173"/>
      <c r="S12" s="173"/>
      <c r="T12" s="173"/>
      <c r="U12" s="173"/>
      <c r="V12" s="173"/>
      <c r="W12" s="173"/>
    </row>
    <row r="13" spans="1:23" ht="26.25" customHeight="1">
      <c r="A13" s="67">
        <v>3</v>
      </c>
      <c r="B13" s="81"/>
      <c r="C13" s="82"/>
      <c r="D13" s="244"/>
      <c r="E13" s="245"/>
      <c r="F13" s="83"/>
      <c r="G13" s="84"/>
      <c r="H13" s="87"/>
      <c r="I13" s="101"/>
      <c r="J13" s="86"/>
      <c r="K13" s="173">
        <f t="shared" si="0"/>
        <v>0</v>
      </c>
      <c r="L13" s="173" t="str">
        <f t="shared" si="1"/>
        <v/>
      </c>
      <c r="M13" s="173"/>
      <c r="N13" s="173"/>
      <c r="O13" s="173"/>
      <c r="P13" s="173"/>
      <c r="Q13" s="173"/>
      <c r="R13" s="173"/>
      <c r="S13" s="173"/>
      <c r="T13" s="173"/>
      <c r="U13" s="173"/>
      <c r="V13" s="173"/>
      <c r="W13" s="173"/>
    </row>
    <row r="14" spans="1:23" ht="26.25" customHeight="1">
      <c r="A14" s="67">
        <v>4</v>
      </c>
      <c r="B14" s="81"/>
      <c r="C14" s="82"/>
      <c r="D14" s="244"/>
      <c r="E14" s="245"/>
      <c r="F14" s="83"/>
      <c r="G14" s="84"/>
      <c r="H14" s="87"/>
      <c r="I14" s="101"/>
      <c r="J14" s="86"/>
      <c r="K14" s="173">
        <f>IF(H14&lt;&gt;"",1,0)</f>
        <v>0</v>
      </c>
      <c r="L14" s="173" t="str">
        <f t="shared" si="1"/>
        <v/>
      </c>
      <c r="M14" s="173"/>
      <c r="N14" s="173"/>
      <c r="O14" s="173"/>
      <c r="P14" s="173"/>
      <c r="Q14" s="173"/>
      <c r="R14" s="173"/>
      <c r="S14" s="173"/>
      <c r="T14" s="173"/>
      <c r="U14" s="173"/>
      <c r="V14" s="173"/>
      <c r="W14" s="173"/>
    </row>
    <row r="15" spans="1:23" ht="26.25" customHeight="1">
      <c r="A15" s="67">
        <v>5</v>
      </c>
      <c r="B15" s="81"/>
      <c r="C15" s="82"/>
      <c r="D15" s="244"/>
      <c r="E15" s="245"/>
      <c r="F15" s="83"/>
      <c r="G15" s="84"/>
      <c r="H15" s="87"/>
      <c r="I15" s="101"/>
      <c r="J15" s="86"/>
      <c r="K15" s="173">
        <f t="shared" si="0"/>
        <v>0</v>
      </c>
      <c r="L15" s="173" t="str">
        <f t="shared" si="1"/>
        <v/>
      </c>
      <c r="M15" s="173"/>
      <c r="N15" s="173"/>
      <c r="O15" s="173"/>
      <c r="P15" s="173"/>
      <c r="Q15" s="173"/>
      <c r="R15" s="173"/>
      <c r="S15" s="173"/>
      <c r="T15" s="173"/>
      <c r="U15" s="173"/>
      <c r="V15" s="173"/>
      <c r="W15" s="173"/>
    </row>
    <row r="16" spans="1:23" ht="26.25" customHeight="1">
      <c r="A16" s="67">
        <v>6</v>
      </c>
      <c r="B16" s="81"/>
      <c r="C16" s="82"/>
      <c r="D16" s="244"/>
      <c r="E16" s="245"/>
      <c r="F16" s="83"/>
      <c r="G16" s="84"/>
      <c r="H16" s="87"/>
      <c r="I16" s="101"/>
      <c r="J16" s="86"/>
      <c r="K16" s="173">
        <f t="shared" si="0"/>
        <v>0</v>
      </c>
      <c r="L16" s="173" t="str">
        <f t="shared" si="1"/>
        <v/>
      </c>
      <c r="M16" s="173"/>
      <c r="N16" s="173"/>
      <c r="O16" s="173"/>
      <c r="P16" s="173"/>
      <c r="Q16" s="173"/>
      <c r="R16" s="173"/>
      <c r="S16" s="173"/>
      <c r="T16" s="173"/>
      <c r="U16" s="173"/>
      <c r="V16" s="173"/>
      <c r="W16" s="173"/>
    </row>
    <row r="17" spans="1:23" ht="26.25" customHeight="1">
      <c r="A17" s="67">
        <v>7</v>
      </c>
      <c r="B17" s="81"/>
      <c r="C17" s="82"/>
      <c r="D17" s="244"/>
      <c r="E17" s="245"/>
      <c r="F17" s="83"/>
      <c r="G17" s="84"/>
      <c r="H17" s="87"/>
      <c r="I17" s="101"/>
      <c r="J17" s="86"/>
      <c r="K17" s="173">
        <f t="shared" si="0"/>
        <v>0</v>
      </c>
      <c r="L17" s="173" t="str">
        <f t="shared" si="1"/>
        <v/>
      </c>
      <c r="M17" s="173"/>
      <c r="N17" s="173"/>
      <c r="O17" s="173"/>
      <c r="P17" s="173"/>
      <c r="Q17" s="173"/>
      <c r="R17" s="173"/>
      <c r="S17" s="173"/>
      <c r="T17" s="173"/>
      <c r="U17" s="173"/>
      <c r="V17" s="173"/>
      <c r="W17" s="173"/>
    </row>
    <row r="18" spans="1:23" ht="26.25" customHeight="1">
      <c r="A18" s="67">
        <v>8</v>
      </c>
      <c r="B18" s="81"/>
      <c r="C18" s="82"/>
      <c r="D18" s="244"/>
      <c r="E18" s="245"/>
      <c r="F18" s="83"/>
      <c r="G18" s="84"/>
      <c r="H18" s="87"/>
      <c r="I18" s="101"/>
      <c r="J18" s="86"/>
      <c r="K18" s="173">
        <f t="shared" si="0"/>
        <v>0</v>
      </c>
      <c r="L18" s="173" t="str">
        <f t="shared" si="1"/>
        <v/>
      </c>
      <c r="M18" s="173"/>
      <c r="N18" s="173"/>
      <c r="O18" s="173"/>
      <c r="P18" s="173"/>
      <c r="Q18" s="173"/>
      <c r="R18" s="173"/>
      <c r="S18" s="173"/>
      <c r="T18" s="173"/>
      <c r="U18" s="173"/>
      <c r="V18" s="173"/>
      <c r="W18" s="173"/>
    </row>
    <row r="19" spans="1:23" ht="26.25" customHeight="1">
      <c r="A19" s="67">
        <v>9</v>
      </c>
      <c r="B19" s="81"/>
      <c r="C19" s="82"/>
      <c r="D19" s="244"/>
      <c r="E19" s="245"/>
      <c r="F19" s="83"/>
      <c r="G19" s="84"/>
      <c r="H19" s="87"/>
      <c r="I19" s="101"/>
      <c r="J19" s="86"/>
      <c r="K19" s="173">
        <f t="shared" si="0"/>
        <v>0</v>
      </c>
      <c r="L19" s="173" t="str">
        <f t="shared" si="1"/>
        <v/>
      </c>
      <c r="M19" s="173"/>
      <c r="N19" s="173"/>
      <c r="O19" s="173"/>
      <c r="P19" s="173"/>
      <c r="Q19" s="173"/>
      <c r="R19" s="173"/>
      <c r="S19" s="173"/>
      <c r="T19" s="173"/>
      <c r="U19" s="173"/>
      <c r="V19" s="173"/>
      <c r="W19" s="173"/>
    </row>
    <row r="20" spans="1:23" ht="26.25" customHeight="1">
      <c r="A20" s="67">
        <v>10</v>
      </c>
      <c r="B20" s="81"/>
      <c r="C20" s="82"/>
      <c r="D20" s="244"/>
      <c r="E20" s="245"/>
      <c r="F20" s="83"/>
      <c r="G20" s="84"/>
      <c r="H20" s="87"/>
      <c r="I20" s="101"/>
      <c r="J20" s="86"/>
      <c r="K20" s="173">
        <f t="shared" si="0"/>
        <v>0</v>
      </c>
      <c r="L20" s="173" t="str">
        <f t="shared" si="1"/>
        <v/>
      </c>
      <c r="M20" s="173"/>
      <c r="N20" s="173"/>
      <c r="O20" s="173"/>
      <c r="P20" s="173"/>
      <c r="Q20" s="173"/>
      <c r="R20" s="173"/>
      <c r="S20" s="173"/>
      <c r="T20" s="173"/>
      <c r="U20" s="173"/>
      <c r="V20" s="173"/>
      <c r="W20" s="173"/>
    </row>
    <row r="21" spans="1:23" ht="26.25" customHeight="1">
      <c r="A21" s="67">
        <v>11</v>
      </c>
      <c r="B21" s="81"/>
      <c r="C21" s="82"/>
      <c r="D21" s="244"/>
      <c r="E21" s="245"/>
      <c r="F21" s="83"/>
      <c r="G21" s="84"/>
      <c r="H21" s="87"/>
      <c r="I21" s="101"/>
      <c r="J21" s="86"/>
      <c r="K21" s="173">
        <f t="shared" si="0"/>
        <v>0</v>
      </c>
      <c r="L21" s="173" t="str">
        <f t="shared" si="1"/>
        <v/>
      </c>
      <c r="M21" s="173"/>
      <c r="N21" s="173"/>
      <c r="O21" s="173"/>
      <c r="P21" s="173"/>
      <c r="Q21" s="173"/>
      <c r="R21" s="173"/>
      <c r="S21" s="173"/>
      <c r="T21" s="173"/>
      <c r="U21" s="173"/>
      <c r="V21" s="173"/>
      <c r="W21" s="173"/>
    </row>
    <row r="22" spans="1:23" ht="26.25" customHeight="1">
      <c r="A22" s="67">
        <v>12</v>
      </c>
      <c r="B22" s="81"/>
      <c r="C22" s="82"/>
      <c r="D22" s="244"/>
      <c r="E22" s="245"/>
      <c r="F22" s="83"/>
      <c r="G22" s="84"/>
      <c r="H22" s="87"/>
      <c r="I22" s="101"/>
      <c r="J22" s="86"/>
      <c r="K22" s="173">
        <f t="shared" si="0"/>
        <v>0</v>
      </c>
      <c r="L22" s="173" t="str">
        <f t="shared" si="1"/>
        <v/>
      </c>
      <c r="M22" s="173"/>
      <c r="N22" s="173"/>
      <c r="O22" s="173"/>
      <c r="P22" s="173"/>
      <c r="Q22" s="173"/>
      <c r="R22" s="173"/>
      <c r="S22" s="173"/>
      <c r="T22" s="173"/>
      <c r="U22" s="173"/>
      <c r="V22" s="173"/>
      <c r="W22" s="173"/>
    </row>
    <row r="23" spans="1:23" ht="26.25" customHeight="1">
      <c r="A23" s="67">
        <v>13</v>
      </c>
      <c r="B23" s="81"/>
      <c r="C23" s="82"/>
      <c r="D23" s="244"/>
      <c r="E23" s="245"/>
      <c r="F23" s="83"/>
      <c r="G23" s="84"/>
      <c r="H23" s="87"/>
      <c r="I23" s="101"/>
      <c r="J23" s="86"/>
      <c r="K23" s="173">
        <f t="shared" si="0"/>
        <v>0</v>
      </c>
      <c r="L23" s="173" t="str">
        <f t="shared" si="1"/>
        <v/>
      </c>
      <c r="M23" s="173"/>
      <c r="N23" s="173"/>
      <c r="O23" s="173"/>
      <c r="P23" s="173"/>
      <c r="Q23" s="173"/>
      <c r="R23" s="173"/>
      <c r="S23" s="173"/>
      <c r="T23" s="173"/>
      <c r="U23" s="173"/>
      <c r="V23" s="173"/>
      <c r="W23" s="173"/>
    </row>
    <row r="24" spans="1:23" ht="26.25" customHeight="1">
      <c r="A24" s="67">
        <v>14</v>
      </c>
      <c r="B24" s="81"/>
      <c r="C24" s="82"/>
      <c r="D24" s="244"/>
      <c r="E24" s="245"/>
      <c r="F24" s="83"/>
      <c r="G24" s="84"/>
      <c r="H24" s="87"/>
      <c r="I24" s="101"/>
      <c r="J24" s="86"/>
      <c r="K24" s="173">
        <f t="shared" si="0"/>
        <v>0</v>
      </c>
      <c r="L24" s="173" t="str">
        <f t="shared" si="1"/>
        <v/>
      </c>
      <c r="M24" s="173"/>
      <c r="N24" s="173"/>
      <c r="O24" s="173"/>
      <c r="P24" s="173"/>
      <c r="Q24" s="173"/>
      <c r="R24" s="173"/>
      <c r="S24" s="173"/>
      <c r="T24" s="173"/>
      <c r="U24" s="173"/>
      <c r="V24" s="173"/>
      <c r="W24" s="173"/>
    </row>
    <row r="25" spans="1:23" ht="26.25" customHeight="1" thickBot="1">
      <c r="A25" s="68">
        <v>15</v>
      </c>
      <c r="B25" s="88"/>
      <c r="C25" s="123"/>
      <c r="D25" s="254"/>
      <c r="E25" s="255"/>
      <c r="F25" s="89"/>
      <c r="G25" s="90"/>
      <c r="H25" s="92"/>
      <c r="I25" s="101"/>
      <c r="J25" s="91"/>
      <c r="K25" s="173">
        <f t="shared" si="0"/>
        <v>0</v>
      </c>
      <c r="L25" s="173" t="str">
        <f t="shared" si="1"/>
        <v/>
      </c>
      <c r="M25" s="173"/>
      <c r="N25" s="173"/>
      <c r="O25" s="173"/>
      <c r="P25" s="173"/>
      <c r="Q25" s="173"/>
      <c r="R25" s="173"/>
      <c r="S25" s="173"/>
      <c r="T25" s="173"/>
      <c r="U25" s="173"/>
      <c r="V25" s="173"/>
      <c r="W25" s="173"/>
    </row>
    <row r="26" spans="1:23" ht="26.25" customHeight="1" thickTop="1" thickBot="1">
      <c r="A26" s="240" t="s">
        <v>66</v>
      </c>
      <c r="B26" s="241"/>
      <c r="C26" s="242"/>
      <c r="D26" s="242"/>
      <c r="E26" s="242"/>
      <c r="F26" s="241"/>
      <c r="G26" s="243"/>
      <c r="H26" s="107">
        <f>(SUMIF(C11:C25,"保育士等キャリアアップ研修",K11:K25)+SUMIF(C11:C25,"幼稚園教諭旧免許状更新講習・免許法認定講習",K11:K25)+SUMIF(C11:C25,"その他",L11:L25))</f>
        <v>0</v>
      </c>
      <c r="I26" s="102">
        <f>SUM(I27:I28)</f>
        <v>0</v>
      </c>
      <c r="J26" s="169"/>
      <c r="K26" s="173"/>
      <c r="L26" s="173"/>
      <c r="M26" s="173"/>
      <c r="N26" s="173"/>
      <c r="O26" s="173"/>
      <c r="P26" s="173"/>
      <c r="Q26" s="173"/>
      <c r="R26" s="173"/>
      <c r="S26" s="173"/>
      <c r="T26" s="173"/>
      <c r="U26" s="173"/>
      <c r="V26" s="173"/>
      <c r="W26" s="173"/>
    </row>
    <row r="27" spans="1:23" ht="26.25" hidden="1" customHeight="1" thickBot="1">
      <c r="A27" s="240"/>
      <c r="B27" s="241"/>
      <c r="C27" s="242"/>
      <c r="D27" s="242"/>
      <c r="E27" s="242"/>
      <c r="F27" s="241"/>
      <c r="G27" s="243"/>
      <c r="H27" s="106" t="s">
        <v>93</v>
      </c>
      <c r="I27" s="102">
        <f>SUMIF(C11:C25,"園内研修",I11:I25)</f>
        <v>0</v>
      </c>
      <c r="J27" s="169" t="e">
        <f>I27/(I27+I28)</f>
        <v>#DIV/0!</v>
      </c>
      <c r="K27" s="173"/>
      <c r="L27" s="173"/>
      <c r="M27" s="173"/>
      <c r="N27" s="173"/>
      <c r="O27" s="173"/>
      <c r="P27" s="173"/>
      <c r="Q27" s="173"/>
      <c r="R27" s="173"/>
      <c r="S27" s="173"/>
      <c r="T27" s="173"/>
      <c r="U27" s="173"/>
      <c r="V27" s="173"/>
      <c r="W27" s="173"/>
    </row>
    <row r="28" spans="1:23" ht="26.25" hidden="1" customHeight="1" thickBot="1">
      <c r="A28" s="240"/>
      <c r="B28" s="241"/>
      <c r="C28" s="242"/>
      <c r="D28" s="242"/>
      <c r="E28" s="242"/>
      <c r="F28" s="241"/>
      <c r="G28" s="243"/>
      <c r="H28" s="106" t="s">
        <v>94</v>
      </c>
      <c r="I28" s="102">
        <f>SUMIF(C11:C25,"横浜市（区）主催研修",I11:I25)</f>
        <v>0</v>
      </c>
      <c r="J28" s="169"/>
      <c r="K28" s="173"/>
      <c r="L28" s="173"/>
      <c r="M28" s="173"/>
      <c r="N28" s="173"/>
      <c r="O28" s="173"/>
      <c r="P28" s="173"/>
      <c r="Q28" s="173"/>
      <c r="R28" s="173"/>
      <c r="S28" s="173"/>
      <c r="T28" s="173"/>
      <c r="U28" s="173"/>
      <c r="V28" s="173"/>
      <c r="W28" s="173"/>
    </row>
    <row r="29" spans="1:23" s="52" customFormat="1" ht="15" customHeight="1">
      <c r="A29" s="164"/>
      <c r="B29" s="170" t="s">
        <v>68</v>
      </c>
      <c r="C29" s="171"/>
      <c r="D29" s="171"/>
      <c r="E29" s="171"/>
      <c r="F29" s="171"/>
      <c r="G29" s="171"/>
      <c r="H29" s="171"/>
      <c r="I29" s="171"/>
      <c r="J29" s="171"/>
      <c r="K29" s="175"/>
      <c r="L29" s="175"/>
      <c r="M29" s="175"/>
      <c r="N29" s="175"/>
      <c r="O29" s="175"/>
      <c r="P29" s="175"/>
      <c r="Q29" s="175"/>
      <c r="R29" s="175"/>
      <c r="S29" s="175"/>
      <c r="T29" s="175"/>
      <c r="U29" s="175"/>
      <c r="V29" s="175"/>
      <c r="W29" s="175"/>
    </row>
    <row r="30" spans="1:23" s="52" customFormat="1" ht="15" customHeight="1">
      <c r="A30" s="164"/>
      <c r="B30" s="165" t="s">
        <v>125</v>
      </c>
      <c r="C30" s="171"/>
      <c r="D30" s="171"/>
      <c r="E30" s="171"/>
      <c r="F30" s="171"/>
      <c r="G30" s="171"/>
      <c r="H30" s="171"/>
      <c r="I30" s="171"/>
      <c r="J30" s="171"/>
      <c r="K30" s="175"/>
      <c r="L30" s="175"/>
      <c r="M30" s="175"/>
      <c r="N30" s="175"/>
      <c r="O30" s="175"/>
      <c r="P30" s="175"/>
      <c r="Q30" s="175"/>
      <c r="R30" s="175"/>
      <c r="S30" s="175"/>
      <c r="T30" s="175"/>
      <c r="U30" s="175"/>
      <c r="V30" s="175"/>
      <c r="W30" s="175"/>
    </row>
    <row r="31" spans="1:23" s="52" customFormat="1" ht="15" customHeight="1">
      <c r="A31" s="164"/>
      <c r="B31" s="172" t="s">
        <v>124</v>
      </c>
      <c r="C31" s="171"/>
      <c r="D31" s="171"/>
      <c r="E31" s="171"/>
      <c r="F31" s="171"/>
      <c r="G31" s="171"/>
      <c r="H31" s="171"/>
      <c r="I31" s="171"/>
      <c r="J31" s="171"/>
      <c r="K31" s="175"/>
      <c r="L31" s="175"/>
      <c r="M31" s="175"/>
      <c r="N31" s="175"/>
      <c r="O31" s="175"/>
      <c r="P31" s="175"/>
      <c r="Q31" s="175"/>
      <c r="R31" s="175"/>
      <c r="S31" s="175"/>
      <c r="T31" s="175"/>
      <c r="U31" s="175"/>
      <c r="V31" s="175"/>
      <c r="W31" s="175"/>
    </row>
    <row r="32" spans="1:23" s="52" customFormat="1" ht="15" customHeight="1">
      <c r="A32" s="164"/>
      <c r="B32" s="172" t="s">
        <v>126</v>
      </c>
      <c r="C32" s="171"/>
      <c r="D32" s="171"/>
      <c r="E32" s="171"/>
      <c r="F32" s="171"/>
      <c r="G32" s="171"/>
      <c r="H32" s="171"/>
      <c r="I32" s="171"/>
      <c r="J32" s="171"/>
      <c r="K32" s="175"/>
      <c r="L32" s="175"/>
      <c r="M32" s="175"/>
      <c r="N32" s="175"/>
      <c r="O32" s="175"/>
      <c r="P32" s="175"/>
      <c r="Q32" s="175"/>
      <c r="R32" s="175"/>
      <c r="S32" s="175"/>
      <c r="T32" s="175"/>
      <c r="U32" s="175"/>
      <c r="V32" s="175"/>
      <c r="W32" s="175"/>
    </row>
    <row r="33" spans="1:23" s="52" customFormat="1" ht="15" customHeight="1">
      <c r="A33" s="164"/>
      <c r="B33" s="165" t="s">
        <v>122</v>
      </c>
      <c r="C33" s="172"/>
      <c r="D33" s="171"/>
      <c r="E33" s="171"/>
      <c r="F33" s="171"/>
      <c r="G33" s="171"/>
      <c r="H33" s="171"/>
      <c r="I33" s="171"/>
      <c r="J33" s="171"/>
      <c r="K33" s="175"/>
      <c r="L33" s="175"/>
      <c r="M33" s="175"/>
      <c r="N33" s="175"/>
      <c r="O33" s="175"/>
      <c r="P33" s="175"/>
      <c r="Q33" s="175"/>
      <c r="R33" s="175"/>
      <c r="S33" s="175"/>
      <c r="T33" s="175"/>
      <c r="U33" s="175"/>
      <c r="V33" s="175"/>
      <c r="W33" s="175"/>
    </row>
    <row r="34" spans="1:23" s="52" customFormat="1" ht="15" customHeight="1">
      <c r="A34" s="164"/>
      <c r="B34" s="246" t="s">
        <v>67</v>
      </c>
      <c r="C34" s="246"/>
      <c r="D34" s="171"/>
      <c r="E34" s="171"/>
      <c r="F34" s="171"/>
      <c r="G34" s="171"/>
      <c r="H34" s="171"/>
      <c r="I34" s="171"/>
      <c r="J34" s="171"/>
      <c r="K34" s="175"/>
      <c r="L34" s="175"/>
      <c r="M34" s="175"/>
      <c r="N34" s="175"/>
      <c r="O34" s="175"/>
      <c r="P34" s="175"/>
      <c r="Q34" s="175"/>
      <c r="R34" s="175"/>
      <c r="S34" s="175"/>
      <c r="T34" s="175"/>
      <c r="U34" s="175"/>
      <c r="V34" s="175"/>
      <c r="W34" s="175"/>
    </row>
    <row r="35" spans="1:23" s="52" customFormat="1" ht="15" customHeight="1">
      <c r="A35" s="164"/>
      <c r="B35" s="165" t="s">
        <v>123</v>
      </c>
      <c r="C35" s="171"/>
      <c r="D35" s="171"/>
      <c r="E35" s="171"/>
      <c r="F35" s="171"/>
      <c r="G35" s="171"/>
      <c r="H35" s="171"/>
      <c r="I35" s="171"/>
      <c r="J35" s="171"/>
      <c r="K35" s="175"/>
      <c r="L35" s="175"/>
      <c r="M35" s="175"/>
      <c r="N35" s="175"/>
      <c r="O35" s="175"/>
      <c r="P35" s="175"/>
      <c r="Q35" s="175"/>
      <c r="R35" s="175"/>
      <c r="S35" s="175"/>
      <c r="T35" s="175"/>
      <c r="U35" s="175"/>
      <c r="V35" s="175"/>
      <c r="W35" s="175"/>
    </row>
    <row r="36" spans="1:23" s="52" customFormat="1" ht="15" customHeight="1">
      <c r="A36" s="65"/>
      <c r="C36" s="50"/>
      <c r="D36" s="50"/>
      <c r="E36" s="50"/>
      <c r="F36" s="50"/>
      <c r="G36" s="50"/>
      <c r="H36" s="50"/>
      <c r="I36" s="50"/>
      <c r="J36" s="50"/>
    </row>
    <row r="37" spans="1:23" s="52" customFormat="1" ht="15" customHeight="1">
      <c r="A37" s="65"/>
      <c r="B37" s="124" t="s">
        <v>95</v>
      </c>
      <c r="C37" s="125"/>
      <c r="D37" s="125"/>
      <c r="E37" s="125"/>
      <c r="F37" s="125"/>
      <c r="G37" s="50"/>
      <c r="H37" s="50"/>
      <c r="I37" s="50"/>
      <c r="J37" s="50"/>
    </row>
    <row r="38" spans="1:23" s="52" customFormat="1" ht="30" customHeight="1">
      <c r="A38" s="65"/>
      <c r="B38" s="177"/>
      <c r="C38" s="178"/>
      <c r="D38" s="178"/>
      <c r="E38" s="178"/>
      <c r="F38" s="178"/>
      <c r="G38" s="178"/>
      <c r="H38" s="178"/>
      <c r="I38" s="178"/>
      <c r="J38" s="178"/>
    </row>
    <row r="39" spans="1:23" s="52" customFormat="1" ht="15" customHeight="1">
      <c r="A39" s="65"/>
      <c r="B39" s="58"/>
      <c r="C39" s="50"/>
      <c r="D39" s="50"/>
      <c r="E39" s="50"/>
      <c r="F39" s="50"/>
      <c r="G39" s="50"/>
      <c r="H39" s="50"/>
      <c r="I39" s="50"/>
      <c r="J39" s="50"/>
    </row>
    <row r="40" spans="1:23" s="52" customFormat="1" ht="15" customHeight="1">
      <c r="A40" s="65"/>
      <c r="B40" s="58"/>
      <c r="C40" s="50"/>
      <c r="D40" s="50"/>
      <c r="E40" s="50"/>
      <c r="F40" s="50"/>
      <c r="G40" s="50"/>
      <c r="H40" s="50"/>
      <c r="I40" s="50"/>
      <c r="J40" s="50"/>
    </row>
    <row r="41" spans="1:23" s="53" customFormat="1" ht="15" customHeight="1">
      <c r="A41" s="69"/>
      <c r="B41" s="57"/>
      <c r="C41" s="51"/>
      <c r="D41" s="51"/>
      <c r="E41" s="51"/>
      <c r="F41" s="51"/>
      <c r="G41" s="51"/>
      <c r="H41" s="51"/>
      <c r="I41" s="51"/>
      <c r="J41" s="51"/>
    </row>
  </sheetData>
  <sheetProtection algorithmName="SHA-512" hashValue="YktRNv3AuxlSCSzrnEk8J3Wcw7UlVUd6PV7+YXbK+Wf9piHCGoJUDlcVRx/GRsrJjLeOfKqF8E4ky3EwLFRxPw==" saltValue="NPljE/hLx81ePlUk6xCcxg==" spinCount="100000" sheet="1" insertRows="0"/>
  <mergeCells count="28">
    <mergeCell ref="H4:J4"/>
    <mergeCell ref="H5:J5"/>
    <mergeCell ref="C6:D6"/>
    <mergeCell ref="H6:J6"/>
    <mergeCell ref="C7:D7"/>
    <mergeCell ref="H7:J7"/>
    <mergeCell ref="D20:E20"/>
    <mergeCell ref="B8:C8"/>
    <mergeCell ref="D10:E10"/>
    <mergeCell ref="D11:E11"/>
    <mergeCell ref="D12:E12"/>
    <mergeCell ref="D13:E13"/>
    <mergeCell ref="D14:E14"/>
    <mergeCell ref="D15:E15"/>
    <mergeCell ref="D16:E16"/>
    <mergeCell ref="D17:E17"/>
    <mergeCell ref="D18:E18"/>
    <mergeCell ref="D19:E19"/>
    <mergeCell ref="A27:G27"/>
    <mergeCell ref="A28:G28"/>
    <mergeCell ref="B34:C34"/>
    <mergeCell ref="B38:J38"/>
    <mergeCell ref="D21:E21"/>
    <mergeCell ref="D22:E22"/>
    <mergeCell ref="D23:E23"/>
    <mergeCell ref="D24:E24"/>
    <mergeCell ref="D25:E25"/>
    <mergeCell ref="A26:G26"/>
  </mergeCells>
  <phoneticPr fontId="2"/>
  <conditionalFormatting sqref="F11:F25">
    <cfRule type="expression" dxfId="125" priority="3">
      <formula>$C11="その他"</formula>
    </cfRule>
    <cfRule type="expression" dxfId="124" priority="4">
      <formula>$C11&lt;&gt;"保育士等キャリアアップ研修"</formula>
    </cfRule>
    <cfRule type="expression" dxfId="123" priority="18" stopIfTrue="1">
      <formula>$C11="保育士等キャリアアップ研修"</formula>
    </cfRule>
  </conditionalFormatting>
  <conditionalFormatting sqref="H26:I26 C7 D8">
    <cfRule type="cellIs" dxfId="122" priority="17" operator="equal">
      <formula>""</formula>
    </cfRule>
  </conditionalFormatting>
  <conditionalFormatting sqref="E1">
    <cfRule type="cellIs" dxfId="121" priority="16" operator="equal">
      <formula>""</formula>
    </cfRule>
  </conditionalFormatting>
  <conditionalFormatting sqref="H3:J7">
    <cfRule type="cellIs" dxfId="120" priority="15" operator="equal">
      <formula>""</formula>
    </cfRule>
  </conditionalFormatting>
  <conditionalFormatting sqref="C6">
    <cfRule type="cellIs" dxfId="119" priority="14" operator="equal">
      <formula>""</formula>
    </cfRule>
  </conditionalFormatting>
  <conditionalFormatting sqref="D11:E25">
    <cfRule type="expression" dxfId="118" priority="11">
      <formula>$C11="横浜市（区）主催研修"</formula>
    </cfRule>
    <cfRule type="expression" dxfId="117" priority="12">
      <formula>$C11="園内研修"</formula>
    </cfRule>
    <cfRule type="expression" dxfId="116" priority="13">
      <formula>$C11="幼稚園教諭旧免許状更新講習・免許法認定講習"</formula>
    </cfRule>
  </conditionalFormatting>
  <conditionalFormatting sqref="H11:H25">
    <cfRule type="expression" dxfId="115" priority="1">
      <formula>$C11="その他"</formula>
    </cfRule>
    <cfRule type="expression" dxfId="114" priority="10">
      <formula>$C11="【職員処遇改善費のみ対象】横浜市（区）主催研修"</formula>
    </cfRule>
  </conditionalFormatting>
  <conditionalFormatting sqref="I11:I25">
    <cfRule type="expression" dxfId="113" priority="5">
      <formula>$C11="保育士等キャリアアップ研修"</formula>
    </cfRule>
    <cfRule type="expression" dxfId="112" priority="9">
      <formula>$C11="幼稚園教諭旧免許状更新講習・免許法認定講習"</formula>
    </cfRule>
  </conditionalFormatting>
  <conditionalFormatting sqref="G11:G25">
    <cfRule type="expression" dxfId="111" priority="2">
      <formula>$C11="その他"</formula>
    </cfRule>
    <cfRule type="expression" dxfId="110" priority="6">
      <formula>$C11="【職員処遇改善費のみ対象】横浜市（区）主催研修"</formula>
    </cfRule>
    <cfRule type="expression" dxfId="109" priority="7">
      <formula>$C11="園内研修"</formula>
    </cfRule>
    <cfRule type="expression" dxfId="108" priority="8">
      <formula>$C11="幼稚園教諭旧免許状更新講習・免許法認定講習"</formula>
    </cfRule>
  </conditionalFormatting>
  <dataValidations count="11">
    <dataValidation type="list" allowBlank="1" showInputMessage="1" showErrorMessage="1" sqref="O6">
      <formula1>" "</formula1>
    </dataValidation>
    <dataValidation type="list" allowBlank="1" showInputMessage="1" showErrorMessage="1" sqref="C11:C25">
      <formula1>INDIRECT($D$8)</formula1>
    </dataValidation>
    <dataValidation type="list" allowBlank="1" showInputMessage="1" showErrorMessage="1" sqref="D8">
      <formula1>"〇,×"</formula1>
    </dataValidation>
    <dataValidation type="textLength" operator="equal" allowBlank="1" showInputMessage="1" showErrorMessage="1" promptTitle="修了証番号" prompt="保育士等キャリアアップ研修の時のみ12桁の修了証番号を入力" sqref="G11:G25">
      <formula1>12</formula1>
    </dataValidation>
    <dataValidation type="custom" allowBlank="1" showInputMessage="1" showErrorMessage="1" promptTitle="講義名・テーマ" prompt="保育士等キャリアアップ研修の時は入力不要" sqref="F11:F25">
      <formula1>OR(AND(D11="保育士等キャリアアップ研修",F11=""),AND(D11="幼稚園教諭免許状更新講習",F11&lt;&gt;""))</formula1>
    </dataValidation>
    <dataValidation type="list" allowBlank="1" showInputMessage="1" showErrorMessage="1" promptTitle="実施主体" prompt="幼稚園教諭旧免許状更新講習時は入力不要" sqref="D11:E11">
      <formula1>INDIRECT($C$11)</formula1>
    </dataValidation>
    <dataValidation type="date" operator="lessThanOrEqual" allowBlank="1" showInputMessage="1" showErrorMessage="1" error="賃金改善開始月の４月以前に研修修了が必要です。" sqref="B11:B25">
      <formula1>45016</formula1>
    </dataValidation>
    <dataValidation type="list" allowBlank="1" showInputMessage="1" showErrorMessage="1" promptTitle="実施主体" prompt="幼稚園教諭旧免許状更新講習時は入力不要" sqref="D12:E25">
      <formula1>INDIRECT($C12)</formula1>
    </dataValidation>
    <dataValidation type="decimal" operator="greaterThanOrEqual" allowBlank="1" showInputMessage="1" showErrorMessage="1" sqref="I11:I25">
      <formula1>0</formula1>
    </dataValidation>
    <dataValidation type="list" allowBlank="1" showInputMessage="1" showErrorMessage="1" sqref="H11:H24">
      <formula1>INDIRECT($C$6)</formula1>
    </dataValidation>
    <dataValidation type="list" allowBlank="1" showInputMessage="1" showErrorMessage="1" sqref="H25">
      <formula1>INDIRECT($C$5)</formula1>
    </dataValidation>
  </dataValidations>
  <printOptions horizontalCentered="1"/>
  <pageMargins left="0.25" right="0.25" top="0.75" bottom="0.75" header="0.3" footer="0.3"/>
  <pageSetup paperSize="8" scale="99" orientation="landscape" cellComments="asDisplayed"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マスタ!$C$3:$C$4</xm:f>
          </x14:formula1>
          <xm:sqref>C6</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W41"/>
  <sheetViews>
    <sheetView showZeros="0" view="pageBreakPreview" zoomScale="85" zoomScaleNormal="70" zoomScaleSheetLayoutView="85" workbookViewId="0">
      <selection activeCell="C6" sqref="C6:D6"/>
    </sheetView>
  </sheetViews>
  <sheetFormatPr defaultRowHeight="18.75"/>
  <cols>
    <col min="1" max="1" width="5" style="66" customWidth="1"/>
    <col min="2" max="2" width="13.625" style="71" customWidth="1"/>
    <col min="3" max="3" width="33.875" style="2" customWidth="1"/>
    <col min="4" max="4" width="9.375" style="2" customWidth="1"/>
    <col min="5" max="5" width="37.625" style="2" customWidth="1"/>
    <col min="6" max="6" width="42.875" style="2" customWidth="1"/>
    <col min="7" max="7" width="19.625" style="2" customWidth="1"/>
    <col min="8" max="8" width="19" style="2" customWidth="1"/>
    <col min="9" max="9" width="15.625" style="2" hidden="1" customWidth="1"/>
    <col min="10" max="10" width="27.5" style="2" customWidth="1"/>
    <col min="11" max="12" width="9" style="2" customWidth="1"/>
    <col min="13" max="14" width="9" style="2"/>
    <col min="15" max="15" width="50.625" style="2" customWidth="1"/>
    <col min="16" max="16384" width="9" style="2"/>
  </cols>
  <sheetData>
    <row r="1" spans="1:23" ht="29.25" customHeight="1">
      <c r="A1" s="74" t="s">
        <v>73</v>
      </c>
      <c r="B1" s="70"/>
      <c r="C1" s="59"/>
      <c r="D1" s="60" t="s">
        <v>62</v>
      </c>
      <c r="E1" s="122">
        <f>①集計表!F1</f>
        <v>5</v>
      </c>
      <c r="F1" s="61" t="s">
        <v>110</v>
      </c>
      <c r="G1" s="59"/>
      <c r="H1" s="59"/>
      <c r="I1" s="59"/>
      <c r="J1" s="73"/>
      <c r="K1" s="173"/>
      <c r="L1" s="173"/>
      <c r="M1" s="173"/>
      <c r="N1" s="173"/>
      <c r="O1" s="173"/>
      <c r="P1" s="173"/>
      <c r="Q1" s="173"/>
      <c r="R1" s="173"/>
      <c r="S1" s="173"/>
      <c r="T1" s="173"/>
      <c r="U1" s="173"/>
      <c r="V1" s="173"/>
      <c r="W1" s="173"/>
    </row>
    <row r="2" spans="1:23" ht="19.5" thickBot="1">
      <c r="A2" s="65"/>
      <c r="B2" s="58"/>
      <c r="C2" s="1"/>
      <c r="D2" s="1"/>
      <c r="E2" s="1"/>
      <c r="F2" s="4"/>
      <c r="G2" s="1"/>
      <c r="H2" s="5"/>
      <c r="I2" s="5"/>
      <c r="J2" s="5"/>
      <c r="K2" s="173"/>
      <c r="L2" s="173"/>
      <c r="M2" s="173"/>
      <c r="N2" s="173"/>
      <c r="O2" s="173"/>
      <c r="P2" s="173"/>
      <c r="Q2" s="173"/>
      <c r="R2" s="173"/>
      <c r="S2" s="173"/>
      <c r="T2" s="173"/>
      <c r="U2" s="173"/>
      <c r="V2" s="173"/>
      <c r="W2" s="173"/>
    </row>
    <row r="3" spans="1:23" s="6" customFormat="1" ht="24.95" customHeight="1">
      <c r="A3" s="66"/>
      <c r="B3" s="58"/>
      <c r="C3" s="3"/>
      <c r="D3" s="3"/>
      <c r="E3" s="3"/>
      <c r="F3" s="7"/>
      <c r="G3" s="8" t="s">
        <v>1</v>
      </c>
      <c r="H3" s="121">
        <f>①集計表!O3</f>
        <v>0</v>
      </c>
      <c r="I3" s="120" t="s">
        <v>3</v>
      </c>
      <c r="J3" s="120" t="s">
        <v>3</v>
      </c>
      <c r="K3" s="174"/>
      <c r="L3" s="174"/>
      <c r="M3" s="174"/>
      <c r="N3" s="174"/>
      <c r="O3" s="174"/>
      <c r="P3" s="174"/>
      <c r="Q3" s="174"/>
      <c r="R3" s="174"/>
      <c r="S3" s="174"/>
      <c r="T3" s="174"/>
      <c r="U3" s="174"/>
      <c r="V3" s="174"/>
      <c r="W3" s="174"/>
    </row>
    <row r="4" spans="1:23" s="6" customFormat="1" ht="24.95" customHeight="1">
      <c r="A4" s="65"/>
      <c r="B4" s="58"/>
      <c r="C4" s="3"/>
      <c r="D4" s="3"/>
      <c r="E4" s="3"/>
      <c r="F4" s="7"/>
      <c r="G4" s="12" t="s">
        <v>4</v>
      </c>
      <c r="H4" s="247">
        <f>①集計表!O4</f>
        <v>0</v>
      </c>
      <c r="I4" s="247"/>
      <c r="J4" s="248"/>
      <c r="K4" s="174"/>
      <c r="L4" s="174"/>
      <c r="M4" s="174"/>
      <c r="N4" s="174"/>
      <c r="O4" s="174"/>
      <c r="P4" s="174"/>
      <c r="Q4" s="174"/>
      <c r="R4" s="174"/>
      <c r="S4" s="174"/>
      <c r="T4" s="174"/>
      <c r="U4" s="174"/>
      <c r="V4" s="174"/>
      <c r="W4" s="174"/>
    </row>
    <row r="5" spans="1:23" s="6" customFormat="1" ht="24.95" customHeight="1" thickBot="1">
      <c r="A5" s="65"/>
      <c r="B5" s="77"/>
      <c r="C5" s="3"/>
      <c r="D5" s="14"/>
      <c r="E5" s="14"/>
      <c r="F5" s="7"/>
      <c r="G5" s="15" t="s">
        <v>7</v>
      </c>
      <c r="H5" s="249">
        <f>①集計表!O5</f>
        <v>0</v>
      </c>
      <c r="I5" s="249"/>
      <c r="J5" s="250"/>
      <c r="K5" s="174"/>
      <c r="L5" s="174"/>
      <c r="M5" s="174"/>
      <c r="N5" s="174"/>
      <c r="O5" s="174"/>
      <c r="P5" s="174"/>
      <c r="Q5" s="174"/>
      <c r="R5" s="174"/>
      <c r="S5" s="174"/>
      <c r="T5" s="174"/>
      <c r="U5" s="174"/>
      <c r="V5" s="174"/>
      <c r="W5" s="174"/>
    </row>
    <row r="6" spans="1:23" s="6" customFormat="1" ht="24.95" customHeight="1">
      <c r="A6" s="65"/>
      <c r="B6" s="72" t="s">
        <v>6</v>
      </c>
      <c r="C6" s="260"/>
      <c r="D6" s="261"/>
      <c r="E6" s="14"/>
      <c r="F6" s="7"/>
      <c r="G6" s="76" t="s">
        <v>64</v>
      </c>
      <c r="H6" s="249">
        <f>①集計表!O6</f>
        <v>0</v>
      </c>
      <c r="I6" s="249"/>
      <c r="J6" s="250"/>
      <c r="K6" s="174"/>
      <c r="L6" s="174" t="str">
        <f>IF(C6="なし_職員処遇改善費の対象者","研修名_職員処遇改善費","研修名_処遇Ⅱ")</f>
        <v>研修名_処遇Ⅱ</v>
      </c>
      <c r="M6" s="174"/>
      <c r="N6" s="174"/>
      <c r="O6" s="174"/>
      <c r="P6" s="174"/>
      <c r="Q6" s="174"/>
      <c r="R6" s="174"/>
      <c r="S6" s="174"/>
      <c r="T6" s="174"/>
      <c r="U6" s="174"/>
      <c r="V6" s="174"/>
      <c r="W6" s="174"/>
    </row>
    <row r="7" spans="1:23" s="6" customFormat="1" ht="24.95" customHeight="1" thickBot="1">
      <c r="A7" s="65"/>
      <c r="B7" s="140" t="s">
        <v>9</v>
      </c>
      <c r="C7" s="262"/>
      <c r="D7" s="263"/>
      <c r="E7" s="14"/>
      <c r="F7" s="7"/>
      <c r="G7" s="17" t="s">
        <v>65</v>
      </c>
      <c r="H7" s="251">
        <f>①集計表!O7</f>
        <v>0</v>
      </c>
      <c r="I7" s="252"/>
      <c r="J7" s="253"/>
      <c r="K7" s="174"/>
      <c r="L7" s="174"/>
      <c r="M7" s="174"/>
      <c r="N7" s="174"/>
      <c r="O7" s="174"/>
      <c r="P7" s="174"/>
      <c r="Q7" s="174"/>
      <c r="R7" s="174"/>
      <c r="S7" s="174"/>
      <c r="T7" s="174"/>
      <c r="U7" s="174"/>
      <c r="V7" s="174"/>
      <c r="W7" s="174"/>
    </row>
    <row r="8" spans="1:23" s="6" customFormat="1" ht="24.95" customHeight="1" thickBot="1">
      <c r="A8" s="65"/>
      <c r="B8" s="258" t="s">
        <v>111</v>
      </c>
      <c r="C8" s="259"/>
      <c r="D8" s="176" t="s">
        <v>113</v>
      </c>
      <c r="E8" s="14"/>
      <c r="F8" s="7"/>
      <c r="G8" s="131"/>
      <c r="H8" s="21"/>
      <c r="I8" s="139"/>
      <c r="J8" s="139"/>
      <c r="K8" s="174"/>
      <c r="L8" s="174"/>
      <c r="M8" s="174"/>
      <c r="N8" s="174"/>
      <c r="O8" s="174"/>
      <c r="P8" s="174"/>
      <c r="Q8" s="174"/>
      <c r="R8" s="174"/>
      <c r="S8" s="174"/>
      <c r="T8" s="174"/>
      <c r="U8" s="174"/>
      <c r="V8" s="174"/>
      <c r="W8" s="174"/>
    </row>
    <row r="9" spans="1:23" ht="24.95" customHeight="1">
      <c r="A9" s="65"/>
      <c r="B9" s="58"/>
      <c r="C9" s="19"/>
      <c r="D9" s="20"/>
      <c r="E9" s="20"/>
      <c r="F9" s="19"/>
      <c r="G9" s="19"/>
      <c r="H9" s="21"/>
      <c r="I9" s="22"/>
      <c r="J9" s="23"/>
      <c r="K9" s="173"/>
      <c r="L9" s="173"/>
      <c r="M9" s="173"/>
      <c r="N9" s="173"/>
      <c r="O9" s="173"/>
      <c r="P9" s="173"/>
      <c r="Q9" s="173"/>
      <c r="R9" s="173"/>
      <c r="S9" s="173"/>
      <c r="T9" s="173"/>
      <c r="U9" s="173"/>
      <c r="V9" s="173"/>
      <c r="W9" s="173"/>
    </row>
    <row r="10" spans="1:23" ht="69" customHeight="1" thickBot="1">
      <c r="A10" s="64" t="s">
        <v>15</v>
      </c>
      <c r="B10" s="134" t="s">
        <v>127</v>
      </c>
      <c r="C10" s="62" t="s">
        <v>106</v>
      </c>
      <c r="D10" s="256" t="s">
        <v>78</v>
      </c>
      <c r="E10" s="257"/>
      <c r="F10" s="62" t="s">
        <v>19</v>
      </c>
      <c r="G10" s="63" t="s">
        <v>20</v>
      </c>
      <c r="H10" s="75" t="s">
        <v>77</v>
      </c>
      <c r="I10" s="78" t="s">
        <v>76</v>
      </c>
      <c r="J10" s="62" t="s">
        <v>63</v>
      </c>
      <c r="K10" s="173"/>
      <c r="L10" s="173"/>
      <c r="M10" s="173"/>
      <c r="N10" s="173"/>
      <c r="O10" s="173"/>
      <c r="P10" s="173"/>
      <c r="Q10" s="173"/>
      <c r="R10" s="173"/>
      <c r="S10" s="173"/>
      <c r="T10" s="173"/>
      <c r="U10" s="173"/>
      <c r="V10" s="173"/>
      <c r="W10" s="173"/>
    </row>
    <row r="11" spans="1:23" ht="26.25" customHeight="1">
      <c r="A11" s="67">
        <v>1</v>
      </c>
      <c r="B11" s="81"/>
      <c r="C11" s="82"/>
      <c r="D11" s="244"/>
      <c r="E11" s="245"/>
      <c r="F11" s="83"/>
      <c r="G11" s="84"/>
      <c r="H11" s="85"/>
      <c r="I11" s="100"/>
      <c r="J11" s="86"/>
      <c r="K11" s="173">
        <f>IF(H11&lt;&gt;"",1,0)</f>
        <v>0</v>
      </c>
      <c r="L11" s="173" t="str">
        <f>IF(C11="その他",1,"")</f>
        <v/>
      </c>
      <c r="M11" s="173"/>
      <c r="N11" s="173"/>
      <c r="O11" s="173"/>
      <c r="P11" s="173"/>
      <c r="Q11" s="173"/>
      <c r="R11" s="173"/>
      <c r="S11" s="173"/>
      <c r="T11" s="173"/>
      <c r="U11" s="173"/>
      <c r="V11" s="173"/>
      <c r="W11" s="173"/>
    </row>
    <row r="12" spans="1:23" ht="26.25" customHeight="1">
      <c r="A12" s="67">
        <v>2</v>
      </c>
      <c r="B12" s="81"/>
      <c r="C12" s="82"/>
      <c r="D12" s="244"/>
      <c r="E12" s="245"/>
      <c r="F12" s="83"/>
      <c r="G12" s="84"/>
      <c r="H12" s="87"/>
      <c r="I12" s="101"/>
      <c r="J12" s="86"/>
      <c r="K12" s="173">
        <f t="shared" ref="K12:K25" si="0">IF(H12&lt;&gt;"",1,0)</f>
        <v>0</v>
      </c>
      <c r="L12" s="173" t="str">
        <f t="shared" ref="L12:L25" si="1">IF(C12="その他",1,"")</f>
        <v/>
      </c>
      <c r="M12" s="173"/>
      <c r="N12" s="173"/>
      <c r="O12" s="173"/>
      <c r="P12" s="173"/>
      <c r="Q12" s="173"/>
      <c r="R12" s="173"/>
      <c r="S12" s="173"/>
      <c r="T12" s="173"/>
      <c r="U12" s="173"/>
      <c r="V12" s="173"/>
      <c r="W12" s="173"/>
    </row>
    <row r="13" spans="1:23" ht="26.25" customHeight="1">
      <c r="A13" s="67">
        <v>3</v>
      </c>
      <c r="B13" s="81"/>
      <c r="C13" s="82"/>
      <c r="D13" s="244"/>
      <c r="E13" s="245"/>
      <c r="F13" s="83"/>
      <c r="G13" s="84"/>
      <c r="H13" s="87"/>
      <c r="I13" s="101"/>
      <c r="J13" s="86"/>
      <c r="K13" s="173">
        <f t="shared" si="0"/>
        <v>0</v>
      </c>
      <c r="L13" s="173" t="str">
        <f t="shared" si="1"/>
        <v/>
      </c>
      <c r="M13" s="173"/>
      <c r="N13" s="173"/>
      <c r="O13" s="173"/>
      <c r="P13" s="173"/>
      <c r="Q13" s="173"/>
      <c r="R13" s="173"/>
      <c r="S13" s="173"/>
      <c r="T13" s="173"/>
      <c r="U13" s="173"/>
      <c r="V13" s="173"/>
      <c r="W13" s="173"/>
    </row>
    <row r="14" spans="1:23" ht="26.25" customHeight="1">
      <c r="A14" s="67">
        <v>4</v>
      </c>
      <c r="B14" s="81"/>
      <c r="C14" s="82"/>
      <c r="D14" s="244"/>
      <c r="E14" s="245"/>
      <c r="F14" s="83"/>
      <c r="G14" s="84"/>
      <c r="H14" s="87"/>
      <c r="I14" s="101"/>
      <c r="J14" s="86"/>
      <c r="K14" s="173">
        <f>IF(H14&lt;&gt;"",1,0)</f>
        <v>0</v>
      </c>
      <c r="L14" s="173" t="str">
        <f t="shared" si="1"/>
        <v/>
      </c>
      <c r="M14" s="173"/>
      <c r="N14" s="173"/>
      <c r="O14" s="173"/>
      <c r="P14" s="173"/>
      <c r="Q14" s="173"/>
      <c r="R14" s="173"/>
      <c r="S14" s="173"/>
      <c r="T14" s="173"/>
      <c r="U14" s="173"/>
      <c r="V14" s="173"/>
      <c r="W14" s="173"/>
    </row>
    <row r="15" spans="1:23" ht="26.25" customHeight="1">
      <c r="A15" s="67">
        <v>5</v>
      </c>
      <c r="B15" s="81"/>
      <c r="C15" s="82"/>
      <c r="D15" s="244"/>
      <c r="E15" s="245"/>
      <c r="F15" s="83"/>
      <c r="G15" s="84"/>
      <c r="H15" s="87"/>
      <c r="I15" s="101"/>
      <c r="J15" s="86"/>
      <c r="K15" s="173">
        <f t="shared" si="0"/>
        <v>0</v>
      </c>
      <c r="L15" s="173" t="str">
        <f t="shared" si="1"/>
        <v/>
      </c>
      <c r="M15" s="173"/>
      <c r="N15" s="173"/>
      <c r="O15" s="173"/>
      <c r="P15" s="173"/>
      <c r="Q15" s="173"/>
      <c r="R15" s="173"/>
      <c r="S15" s="173"/>
      <c r="T15" s="173"/>
      <c r="U15" s="173"/>
      <c r="V15" s="173"/>
      <c r="W15" s="173"/>
    </row>
    <row r="16" spans="1:23" ht="26.25" customHeight="1">
      <c r="A16" s="67">
        <v>6</v>
      </c>
      <c r="B16" s="81"/>
      <c r="C16" s="82"/>
      <c r="D16" s="244"/>
      <c r="E16" s="245"/>
      <c r="F16" s="83"/>
      <c r="G16" s="84"/>
      <c r="H16" s="87"/>
      <c r="I16" s="101"/>
      <c r="J16" s="86"/>
      <c r="K16" s="173">
        <f t="shared" si="0"/>
        <v>0</v>
      </c>
      <c r="L16" s="173" t="str">
        <f t="shared" si="1"/>
        <v/>
      </c>
      <c r="M16" s="173"/>
      <c r="N16" s="173"/>
      <c r="O16" s="173"/>
      <c r="P16" s="173"/>
      <c r="Q16" s="173"/>
      <c r="R16" s="173"/>
      <c r="S16" s="173"/>
      <c r="T16" s="173"/>
      <c r="U16" s="173"/>
      <c r="V16" s="173"/>
      <c r="W16" s="173"/>
    </row>
    <row r="17" spans="1:23" ht="26.25" customHeight="1">
      <c r="A17" s="67">
        <v>7</v>
      </c>
      <c r="B17" s="81"/>
      <c r="C17" s="82"/>
      <c r="D17" s="244"/>
      <c r="E17" s="245"/>
      <c r="F17" s="83"/>
      <c r="G17" s="84"/>
      <c r="H17" s="87"/>
      <c r="I17" s="101"/>
      <c r="J17" s="86"/>
      <c r="K17" s="173">
        <f t="shared" si="0"/>
        <v>0</v>
      </c>
      <c r="L17" s="173" t="str">
        <f t="shared" si="1"/>
        <v/>
      </c>
      <c r="M17" s="173"/>
      <c r="N17" s="173"/>
      <c r="O17" s="173"/>
      <c r="P17" s="173"/>
      <c r="Q17" s="173"/>
      <c r="R17" s="173"/>
      <c r="S17" s="173"/>
      <c r="T17" s="173"/>
      <c r="U17" s="173"/>
      <c r="V17" s="173"/>
      <c r="W17" s="173"/>
    </row>
    <row r="18" spans="1:23" ht="26.25" customHeight="1">
      <c r="A18" s="67">
        <v>8</v>
      </c>
      <c r="B18" s="81"/>
      <c r="C18" s="82"/>
      <c r="D18" s="244"/>
      <c r="E18" s="245"/>
      <c r="F18" s="83"/>
      <c r="G18" s="84"/>
      <c r="H18" s="87"/>
      <c r="I18" s="101"/>
      <c r="J18" s="86"/>
      <c r="K18" s="173">
        <f t="shared" si="0"/>
        <v>0</v>
      </c>
      <c r="L18" s="173" t="str">
        <f t="shared" si="1"/>
        <v/>
      </c>
      <c r="M18" s="173"/>
      <c r="N18" s="173"/>
      <c r="O18" s="173"/>
      <c r="P18" s="173"/>
      <c r="Q18" s="173"/>
      <c r="R18" s="173"/>
      <c r="S18" s="173"/>
      <c r="T18" s="173"/>
      <c r="U18" s="173"/>
      <c r="V18" s="173"/>
      <c r="W18" s="173"/>
    </row>
    <row r="19" spans="1:23" ht="26.25" customHeight="1">
      <c r="A19" s="67">
        <v>9</v>
      </c>
      <c r="B19" s="81"/>
      <c r="C19" s="82"/>
      <c r="D19" s="244"/>
      <c r="E19" s="245"/>
      <c r="F19" s="83"/>
      <c r="G19" s="84"/>
      <c r="H19" s="87"/>
      <c r="I19" s="101"/>
      <c r="J19" s="86"/>
      <c r="K19" s="173">
        <f t="shared" si="0"/>
        <v>0</v>
      </c>
      <c r="L19" s="173" t="str">
        <f t="shared" si="1"/>
        <v/>
      </c>
      <c r="M19" s="173"/>
      <c r="N19" s="173"/>
      <c r="O19" s="173"/>
      <c r="P19" s="173"/>
      <c r="Q19" s="173"/>
      <c r="R19" s="173"/>
      <c r="S19" s="173"/>
      <c r="T19" s="173"/>
      <c r="U19" s="173"/>
      <c r="V19" s="173"/>
      <c r="W19" s="173"/>
    </row>
    <row r="20" spans="1:23" ht="26.25" customHeight="1">
      <c r="A20" s="67">
        <v>10</v>
      </c>
      <c r="B20" s="81"/>
      <c r="C20" s="82"/>
      <c r="D20" s="244"/>
      <c r="E20" s="245"/>
      <c r="F20" s="83"/>
      <c r="G20" s="84"/>
      <c r="H20" s="87"/>
      <c r="I20" s="101"/>
      <c r="J20" s="86"/>
      <c r="K20" s="173">
        <f t="shared" si="0"/>
        <v>0</v>
      </c>
      <c r="L20" s="173" t="str">
        <f t="shared" si="1"/>
        <v/>
      </c>
      <c r="M20" s="173"/>
      <c r="N20" s="173"/>
      <c r="O20" s="173"/>
      <c r="P20" s="173"/>
      <c r="Q20" s="173"/>
      <c r="R20" s="173"/>
      <c r="S20" s="173"/>
      <c r="T20" s="173"/>
      <c r="U20" s="173"/>
      <c r="V20" s="173"/>
      <c r="W20" s="173"/>
    </row>
    <row r="21" spans="1:23" ht="26.25" customHeight="1">
      <c r="A21" s="67">
        <v>11</v>
      </c>
      <c r="B21" s="81"/>
      <c r="C21" s="82"/>
      <c r="D21" s="244"/>
      <c r="E21" s="245"/>
      <c r="F21" s="83"/>
      <c r="G21" s="84"/>
      <c r="H21" s="87"/>
      <c r="I21" s="101"/>
      <c r="J21" s="86"/>
      <c r="K21" s="173">
        <f t="shared" si="0"/>
        <v>0</v>
      </c>
      <c r="L21" s="173" t="str">
        <f t="shared" si="1"/>
        <v/>
      </c>
      <c r="M21" s="173"/>
      <c r="N21" s="173"/>
      <c r="O21" s="173"/>
      <c r="P21" s="173"/>
      <c r="Q21" s="173"/>
      <c r="R21" s="173"/>
      <c r="S21" s="173"/>
      <c r="T21" s="173"/>
      <c r="U21" s="173"/>
      <c r="V21" s="173"/>
      <c r="W21" s="173"/>
    </row>
    <row r="22" spans="1:23" ht="26.25" customHeight="1">
      <c r="A22" s="67">
        <v>12</v>
      </c>
      <c r="B22" s="81"/>
      <c r="C22" s="82"/>
      <c r="D22" s="244"/>
      <c r="E22" s="245"/>
      <c r="F22" s="83"/>
      <c r="G22" s="84"/>
      <c r="H22" s="87"/>
      <c r="I22" s="101"/>
      <c r="J22" s="86"/>
      <c r="K22" s="173">
        <f t="shared" si="0"/>
        <v>0</v>
      </c>
      <c r="L22" s="173" t="str">
        <f t="shared" si="1"/>
        <v/>
      </c>
      <c r="M22" s="173"/>
      <c r="N22" s="173"/>
      <c r="O22" s="173"/>
      <c r="P22" s="173"/>
      <c r="Q22" s="173"/>
      <c r="R22" s="173"/>
      <c r="S22" s="173"/>
      <c r="T22" s="173"/>
      <c r="U22" s="173"/>
      <c r="V22" s="173"/>
      <c r="W22" s="173"/>
    </row>
    <row r="23" spans="1:23" ht="26.25" customHeight="1">
      <c r="A23" s="67">
        <v>13</v>
      </c>
      <c r="B23" s="81"/>
      <c r="C23" s="82"/>
      <c r="D23" s="244"/>
      <c r="E23" s="245"/>
      <c r="F23" s="83"/>
      <c r="G23" s="84"/>
      <c r="H23" s="87"/>
      <c r="I23" s="101"/>
      <c r="J23" s="86"/>
      <c r="K23" s="173">
        <f t="shared" si="0"/>
        <v>0</v>
      </c>
      <c r="L23" s="173" t="str">
        <f t="shared" si="1"/>
        <v/>
      </c>
      <c r="M23" s="173"/>
      <c r="N23" s="173"/>
      <c r="O23" s="173"/>
      <c r="P23" s="173"/>
      <c r="Q23" s="173"/>
      <c r="R23" s="173"/>
      <c r="S23" s="173"/>
      <c r="T23" s="173"/>
      <c r="U23" s="173"/>
      <c r="V23" s="173"/>
      <c r="W23" s="173"/>
    </row>
    <row r="24" spans="1:23" ht="26.25" customHeight="1">
      <c r="A24" s="67">
        <v>14</v>
      </c>
      <c r="B24" s="81"/>
      <c r="C24" s="82"/>
      <c r="D24" s="244"/>
      <c r="E24" s="245"/>
      <c r="F24" s="83"/>
      <c r="G24" s="84"/>
      <c r="H24" s="87"/>
      <c r="I24" s="101"/>
      <c r="J24" s="86"/>
      <c r="K24" s="173">
        <f t="shared" si="0"/>
        <v>0</v>
      </c>
      <c r="L24" s="173" t="str">
        <f t="shared" si="1"/>
        <v/>
      </c>
      <c r="M24" s="173"/>
      <c r="N24" s="173"/>
      <c r="O24" s="173"/>
      <c r="P24" s="173"/>
      <c r="Q24" s="173"/>
      <c r="R24" s="173"/>
      <c r="S24" s="173"/>
      <c r="T24" s="173"/>
      <c r="U24" s="173"/>
      <c r="V24" s="173"/>
      <c r="W24" s="173"/>
    </row>
    <row r="25" spans="1:23" ht="26.25" customHeight="1" thickBot="1">
      <c r="A25" s="68">
        <v>15</v>
      </c>
      <c r="B25" s="88"/>
      <c r="C25" s="123"/>
      <c r="D25" s="254"/>
      <c r="E25" s="255"/>
      <c r="F25" s="89"/>
      <c r="G25" s="90"/>
      <c r="H25" s="92"/>
      <c r="I25" s="101"/>
      <c r="J25" s="91"/>
      <c r="K25" s="173">
        <f t="shared" si="0"/>
        <v>0</v>
      </c>
      <c r="L25" s="173" t="str">
        <f t="shared" si="1"/>
        <v/>
      </c>
      <c r="M25" s="173"/>
      <c r="N25" s="173"/>
      <c r="O25" s="173"/>
      <c r="P25" s="173"/>
      <c r="Q25" s="173"/>
      <c r="R25" s="173"/>
      <c r="S25" s="173"/>
      <c r="T25" s="173"/>
      <c r="U25" s="173"/>
      <c r="V25" s="173"/>
      <c r="W25" s="173"/>
    </row>
    <row r="26" spans="1:23" ht="26.25" customHeight="1" thickTop="1" thickBot="1">
      <c r="A26" s="240" t="s">
        <v>66</v>
      </c>
      <c r="B26" s="241"/>
      <c r="C26" s="242"/>
      <c r="D26" s="242"/>
      <c r="E26" s="242"/>
      <c r="F26" s="241"/>
      <c r="G26" s="243"/>
      <c r="H26" s="107">
        <f>(SUMIF(C11:C25,"保育士等キャリアアップ研修",K11:K25)+SUMIF(C11:C25,"幼稚園教諭旧免許状更新講習・免許法認定講習",K11:K25)+SUMIF(C11:C25,"その他",L11:L25))</f>
        <v>0</v>
      </c>
      <c r="I26" s="102">
        <f>SUM(I27:I28)</f>
        <v>0</v>
      </c>
      <c r="J26" s="169"/>
      <c r="K26" s="173"/>
      <c r="L26" s="173"/>
      <c r="M26" s="173"/>
      <c r="N26" s="173"/>
      <c r="O26" s="173"/>
      <c r="P26" s="173"/>
      <c r="Q26" s="173"/>
      <c r="R26" s="173"/>
      <c r="S26" s="173"/>
      <c r="T26" s="173"/>
      <c r="U26" s="173"/>
      <c r="V26" s="173"/>
      <c r="W26" s="173"/>
    </row>
    <row r="27" spans="1:23" ht="26.25" hidden="1" customHeight="1" thickBot="1">
      <c r="A27" s="240"/>
      <c r="B27" s="241"/>
      <c r="C27" s="242"/>
      <c r="D27" s="242"/>
      <c r="E27" s="242"/>
      <c r="F27" s="241"/>
      <c r="G27" s="243"/>
      <c r="H27" s="106" t="s">
        <v>93</v>
      </c>
      <c r="I27" s="102">
        <f>SUMIF(C11:C25,"園内研修",I11:I25)</f>
        <v>0</v>
      </c>
      <c r="J27" s="169" t="e">
        <f>I27/(I27+I28)</f>
        <v>#DIV/0!</v>
      </c>
      <c r="K27" s="173"/>
      <c r="L27" s="173"/>
      <c r="M27" s="173"/>
      <c r="N27" s="173"/>
      <c r="O27" s="173"/>
      <c r="P27" s="173"/>
      <c r="Q27" s="173"/>
      <c r="R27" s="173"/>
      <c r="S27" s="173"/>
      <c r="T27" s="173"/>
      <c r="U27" s="173"/>
      <c r="V27" s="173"/>
      <c r="W27" s="173"/>
    </row>
    <row r="28" spans="1:23" ht="26.25" hidden="1" customHeight="1" thickBot="1">
      <c r="A28" s="240"/>
      <c r="B28" s="241"/>
      <c r="C28" s="242"/>
      <c r="D28" s="242"/>
      <c r="E28" s="242"/>
      <c r="F28" s="241"/>
      <c r="G28" s="243"/>
      <c r="H28" s="106" t="s">
        <v>94</v>
      </c>
      <c r="I28" s="102">
        <f>SUMIF(C11:C25,"横浜市（区）主催研修",I11:I25)</f>
        <v>0</v>
      </c>
      <c r="J28" s="169"/>
      <c r="K28" s="173"/>
      <c r="L28" s="173"/>
      <c r="M28" s="173"/>
      <c r="N28" s="173"/>
      <c r="O28" s="173"/>
      <c r="P28" s="173"/>
      <c r="Q28" s="173"/>
      <c r="R28" s="173"/>
      <c r="S28" s="173"/>
      <c r="T28" s="173"/>
      <c r="U28" s="173"/>
      <c r="V28" s="173"/>
      <c r="W28" s="173"/>
    </row>
    <row r="29" spans="1:23" s="52" customFormat="1" ht="15" customHeight="1">
      <c r="A29" s="164"/>
      <c r="B29" s="170" t="s">
        <v>68</v>
      </c>
      <c r="C29" s="171"/>
      <c r="D29" s="171"/>
      <c r="E29" s="171"/>
      <c r="F29" s="171"/>
      <c r="G29" s="171"/>
      <c r="H29" s="171"/>
      <c r="I29" s="171"/>
      <c r="J29" s="171"/>
      <c r="K29" s="175"/>
      <c r="L29" s="175"/>
      <c r="M29" s="175"/>
      <c r="N29" s="175"/>
      <c r="O29" s="175"/>
      <c r="P29" s="175"/>
      <c r="Q29" s="175"/>
      <c r="R29" s="175"/>
      <c r="S29" s="175"/>
      <c r="T29" s="175"/>
      <c r="U29" s="175"/>
      <c r="V29" s="175"/>
      <c r="W29" s="175"/>
    </row>
    <row r="30" spans="1:23" s="52" customFormat="1" ht="15" customHeight="1">
      <c r="A30" s="164"/>
      <c r="B30" s="165" t="s">
        <v>125</v>
      </c>
      <c r="C30" s="171"/>
      <c r="D30" s="171"/>
      <c r="E30" s="171"/>
      <c r="F30" s="171"/>
      <c r="G30" s="171"/>
      <c r="H30" s="171"/>
      <c r="I30" s="171"/>
      <c r="J30" s="171"/>
      <c r="K30" s="175"/>
      <c r="L30" s="175"/>
      <c r="M30" s="175"/>
      <c r="N30" s="175"/>
      <c r="O30" s="175"/>
      <c r="P30" s="175"/>
      <c r="Q30" s="175"/>
      <c r="R30" s="175"/>
      <c r="S30" s="175"/>
      <c r="T30" s="175"/>
      <c r="U30" s="175"/>
      <c r="V30" s="175"/>
      <c r="W30" s="175"/>
    </row>
    <row r="31" spans="1:23" s="52" customFormat="1" ht="15" customHeight="1">
      <c r="A31" s="164"/>
      <c r="B31" s="172" t="s">
        <v>124</v>
      </c>
      <c r="C31" s="171"/>
      <c r="D31" s="171"/>
      <c r="E31" s="171"/>
      <c r="F31" s="171"/>
      <c r="G31" s="171"/>
      <c r="H31" s="171"/>
      <c r="I31" s="171"/>
      <c r="J31" s="171"/>
      <c r="K31" s="175"/>
      <c r="L31" s="175"/>
      <c r="M31" s="175"/>
      <c r="N31" s="175"/>
      <c r="O31" s="175"/>
      <c r="P31" s="175"/>
      <c r="Q31" s="175"/>
      <c r="R31" s="175"/>
      <c r="S31" s="175"/>
      <c r="T31" s="175"/>
      <c r="U31" s="175"/>
      <c r="V31" s="175"/>
      <c r="W31" s="175"/>
    </row>
    <row r="32" spans="1:23" s="52" customFormat="1" ht="15" customHeight="1">
      <c r="A32" s="164"/>
      <c r="B32" s="172" t="s">
        <v>126</v>
      </c>
      <c r="C32" s="171"/>
      <c r="D32" s="171"/>
      <c r="E32" s="171"/>
      <c r="F32" s="171"/>
      <c r="G32" s="171"/>
      <c r="H32" s="171"/>
      <c r="I32" s="171"/>
      <c r="J32" s="171"/>
      <c r="K32" s="175"/>
      <c r="L32" s="175"/>
      <c r="M32" s="175"/>
      <c r="N32" s="175"/>
      <c r="O32" s="175"/>
      <c r="P32" s="175"/>
      <c r="Q32" s="175"/>
      <c r="R32" s="175"/>
      <c r="S32" s="175"/>
      <c r="T32" s="175"/>
      <c r="U32" s="175"/>
      <c r="V32" s="175"/>
      <c r="W32" s="175"/>
    </row>
    <row r="33" spans="1:23" s="52" customFormat="1" ht="15" customHeight="1">
      <c r="A33" s="164"/>
      <c r="B33" s="165" t="s">
        <v>122</v>
      </c>
      <c r="C33" s="172"/>
      <c r="D33" s="171"/>
      <c r="E33" s="171"/>
      <c r="F33" s="171"/>
      <c r="G33" s="171"/>
      <c r="H33" s="171"/>
      <c r="I33" s="171"/>
      <c r="J33" s="171"/>
      <c r="K33" s="175"/>
      <c r="L33" s="175"/>
      <c r="M33" s="175"/>
      <c r="N33" s="175"/>
      <c r="O33" s="175"/>
      <c r="P33" s="175"/>
      <c r="Q33" s="175"/>
      <c r="R33" s="175"/>
      <c r="S33" s="175"/>
      <c r="T33" s="175"/>
      <c r="U33" s="175"/>
      <c r="V33" s="175"/>
      <c r="W33" s="175"/>
    </row>
    <row r="34" spans="1:23" s="52" customFormat="1" ht="15" customHeight="1">
      <c r="A34" s="164"/>
      <c r="B34" s="246" t="s">
        <v>67</v>
      </c>
      <c r="C34" s="246"/>
      <c r="D34" s="171"/>
      <c r="E34" s="171"/>
      <c r="F34" s="171"/>
      <c r="G34" s="171"/>
      <c r="H34" s="171"/>
      <c r="I34" s="171"/>
      <c r="J34" s="171"/>
      <c r="K34" s="175"/>
      <c r="L34" s="175"/>
      <c r="M34" s="175"/>
      <c r="N34" s="175"/>
      <c r="O34" s="175"/>
      <c r="P34" s="175"/>
      <c r="Q34" s="175"/>
      <c r="R34" s="175"/>
      <c r="S34" s="175"/>
      <c r="T34" s="175"/>
      <c r="U34" s="175"/>
      <c r="V34" s="175"/>
      <c r="W34" s="175"/>
    </row>
    <row r="35" spans="1:23" s="52" customFormat="1" ht="15" customHeight="1">
      <c r="A35" s="164"/>
      <c r="B35" s="165" t="s">
        <v>123</v>
      </c>
      <c r="C35" s="171"/>
      <c r="D35" s="171"/>
      <c r="E35" s="171"/>
      <c r="F35" s="171"/>
      <c r="G35" s="171"/>
      <c r="H35" s="171"/>
      <c r="I35" s="171"/>
      <c r="J35" s="171"/>
      <c r="K35" s="175"/>
      <c r="L35" s="175"/>
      <c r="M35" s="175"/>
      <c r="N35" s="175"/>
      <c r="O35" s="175"/>
      <c r="P35" s="175"/>
      <c r="Q35" s="175"/>
      <c r="R35" s="175"/>
      <c r="S35" s="175"/>
      <c r="T35" s="175"/>
      <c r="U35" s="175"/>
      <c r="V35" s="175"/>
      <c r="W35" s="175"/>
    </row>
    <row r="36" spans="1:23" s="52" customFormat="1" ht="15" customHeight="1">
      <c r="A36" s="65"/>
      <c r="C36" s="50"/>
      <c r="D36" s="50"/>
      <c r="E36" s="50"/>
      <c r="F36" s="50"/>
      <c r="G36" s="50"/>
      <c r="H36" s="50"/>
      <c r="I36" s="50"/>
      <c r="J36" s="50"/>
    </row>
    <row r="37" spans="1:23" s="52" customFormat="1" ht="15" customHeight="1">
      <c r="A37" s="65"/>
      <c r="B37" s="124" t="s">
        <v>95</v>
      </c>
      <c r="C37" s="125"/>
      <c r="D37" s="125"/>
      <c r="E37" s="125"/>
      <c r="F37" s="125"/>
      <c r="G37" s="50"/>
      <c r="H37" s="50"/>
      <c r="I37" s="50"/>
      <c r="J37" s="50"/>
    </row>
    <row r="38" spans="1:23" s="52" customFormat="1" ht="30" customHeight="1">
      <c r="A38" s="65"/>
      <c r="B38" s="177"/>
      <c r="C38" s="178"/>
      <c r="D38" s="178"/>
      <c r="E38" s="178"/>
      <c r="F38" s="178"/>
      <c r="G38" s="178"/>
      <c r="H38" s="178"/>
      <c r="I38" s="178"/>
      <c r="J38" s="178"/>
    </row>
    <row r="39" spans="1:23" s="52" customFormat="1" ht="15" customHeight="1">
      <c r="A39" s="65"/>
      <c r="B39" s="58"/>
      <c r="C39" s="50"/>
      <c r="D39" s="50"/>
      <c r="E39" s="50"/>
      <c r="F39" s="50"/>
      <c r="G39" s="50"/>
      <c r="H39" s="50"/>
      <c r="I39" s="50"/>
      <c r="J39" s="50"/>
    </row>
    <row r="40" spans="1:23" s="52" customFormat="1" ht="15" customHeight="1">
      <c r="A40" s="65"/>
      <c r="B40" s="58"/>
      <c r="C40" s="50"/>
      <c r="D40" s="50"/>
      <c r="E40" s="50"/>
      <c r="F40" s="50"/>
      <c r="G40" s="50"/>
      <c r="H40" s="50"/>
      <c r="I40" s="50"/>
      <c r="J40" s="50"/>
    </row>
    <row r="41" spans="1:23" s="53" customFormat="1" ht="15" customHeight="1">
      <c r="A41" s="69"/>
      <c r="B41" s="57"/>
      <c r="C41" s="51"/>
      <c r="D41" s="51"/>
      <c r="E41" s="51"/>
      <c r="F41" s="51"/>
      <c r="G41" s="51"/>
      <c r="H41" s="51"/>
      <c r="I41" s="51"/>
      <c r="J41" s="51"/>
    </row>
  </sheetData>
  <sheetProtection algorithmName="SHA-512" hashValue="uitOvwK0UDEt2Y7bM3YwVh0Dyd5q3GUos22taz4SAHNvZFJALOY84gcA2PlFfN+9R+CRtcyj5uB3OmVaWYHPNw==" saltValue="I4BoisuzgUodmRL8hNv5jg==" spinCount="100000" sheet="1" insertRows="0"/>
  <mergeCells count="28">
    <mergeCell ref="H4:J4"/>
    <mergeCell ref="H5:J5"/>
    <mergeCell ref="C6:D6"/>
    <mergeCell ref="H6:J6"/>
    <mergeCell ref="C7:D7"/>
    <mergeCell ref="H7:J7"/>
    <mergeCell ref="D20:E20"/>
    <mergeCell ref="B8:C8"/>
    <mergeCell ref="D10:E10"/>
    <mergeCell ref="D11:E11"/>
    <mergeCell ref="D12:E12"/>
    <mergeCell ref="D13:E13"/>
    <mergeCell ref="D14:E14"/>
    <mergeCell ref="D15:E15"/>
    <mergeCell ref="D16:E16"/>
    <mergeCell ref="D17:E17"/>
    <mergeCell ref="D18:E18"/>
    <mergeCell ref="D19:E19"/>
    <mergeCell ref="A27:G27"/>
    <mergeCell ref="A28:G28"/>
    <mergeCell ref="B34:C34"/>
    <mergeCell ref="B38:J38"/>
    <mergeCell ref="D21:E21"/>
    <mergeCell ref="D22:E22"/>
    <mergeCell ref="D23:E23"/>
    <mergeCell ref="D24:E24"/>
    <mergeCell ref="D25:E25"/>
    <mergeCell ref="A26:G26"/>
  </mergeCells>
  <phoneticPr fontId="2"/>
  <conditionalFormatting sqref="F11:F25">
    <cfRule type="expression" dxfId="107" priority="3">
      <formula>$C11="その他"</formula>
    </cfRule>
    <cfRule type="expression" dxfId="106" priority="4">
      <formula>$C11&lt;&gt;"保育士等キャリアアップ研修"</formula>
    </cfRule>
    <cfRule type="expression" dxfId="105" priority="18" stopIfTrue="1">
      <formula>$C11="保育士等キャリアアップ研修"</formula>
    </cfRule>
  </conditionalFormatting>
  <conditionalFormatting sqref="H26:I26 C7 D8">
    <cfRule type="cellIs" dxfId="104" priority="17" operator="equal">
      <formula>""</formula>
    </cfRule>
  </conditionalFormatting>
  <conditionalFormatting sqref="E1">
    <cfRule type="cellIs" dxfId="103" priority="16" operator="equal">
      <formula>""</formula>
    </cfRule>
  </conditionalFormatting>
  <conditionalFormatting sqref="H3:J7">
    <cfRule type="cellIs" dxfId="102" priority="15" operator="equal">
      <formula>""</formula>
    </cfRule>
  </conditionalFormatting>
  <conditionalFormatting sqref="C6">
    <cfRule type="cellIs" dxfId="101" priority="14" operator="equal">
      <formula>""</formula>
    </cfRule>
  </conditionalFormatting>
  <conditionalFormatting sqref="D11:E25">
    <cfRule type="expression" dxfId="100" priority="11">
      <formula>$C11="横浜市（区）主催研修"</formula>
    </cfRule>
    <cfRule type="expression" dxfId="99" priority="12">
      <formula>$C11="園内研修"</formula>
    </cfRule>
    <cfRule type="expression" dxfId="98" priority="13">
      <formula>$C11="幼稚園教諭旧免許状更新講習・免許法認定講習"</formula>
    </cfRule>
  </conditionalFormatting>
  <conditionalFormatting sqref="H11:H25">
    <cfRule type="expression" dxfId="97" priority="1">
      <formula>$C11="その他"</formula>
    </cfRule>
    <cfRule type="expression" dxfId="96" priority="10">
      <formula>$C11="【職員処遇改善費のみ対象】横浜市（区）主催研修"</formula>
    </cfRule>
  </conditionalFormatting>
  <conditionalFormatting sqref="I11:I25">
    <cfRule type="expression" dxfId="95" priority="5">
      <formula>$C11="保育士等キャリアアップ研修"</formula>
    </cfRule>
    <cfRule type="expression" dxfId="94" priority="9">
      <formula>$C11="幼稚園教諭旧免許状更新講習・免許法認定講習"</formula>
    </cfRule>
  </conditionalFormatting>
  <conditionalFormatting sqref="G11:G25">
    <cfRule type="expression" dxfId="93" priority="2">
      <formula>$C11="その他"</formula>
    </cfRule>
    <cfRule type="expression" dxfId="92" priority="6">
      <formula>$C11="【職員処遇改善費のみ対象】横浜市（区）主催研修"</formula>
    </cfRule>
    <cfRule type="expression" dxfId="91" priority="7">
      <formula>$C11="園内研修"</formula>
    </cfRule>
    <cfRule type="expression" dxfId="90" priority="8">
      <formula>$C11="幼稚園教諭旧免許状更新講習・免許法認定講習"</formula>
    </cfRule>
  </conditionalFormatting>
  <dataValidations count="11">
    <dataValidation type="list" allowBlank="1" showInputMessage="1" showErrorMessage="1" sqref="H25">
      <formula1>INDIRECT($C$5)</formula1>
    </dataValidation>
    <dataValidation type="list" allowBlank="1" showInputMessage="1" showErrorMessage="1" sqref="H11:H24">
      <formula1>INDIRECT($C$6)</formula1>
    </dataValidation>
    <dataValidation type="decimal" operator="greaterThanOrEqual" allowBlank="1" showInputMessage="1" showErrorMessage="1" sqref="I11:I25">
      <formula1>0</formula1>
    </dataValidation>
    <dataValidation type="list" allowBlank="1" showInputMessage="1" showErrorMessage="1" promptTitle="実施主体" prompt="幼稚園教諭旧免許状更新講習時は入力不要" sqref="D12:E25">
      <formula1>INDIRECT($C12)</formula1>
    </dataValidation>
    <dataValidation type="date" operator="lessThanOrEqual" allowBlank="1" showInputMessage="1" showErrorMessage="1" error="賃金改善開始月の４月以前に研修修了が必要です。" sqref="B11:B25">
      <formula1>45016</formula1>
    </dataValidation>
    <dataValidation type="list" allowBlank="1" showInputMessage="1" showErrorMessage="1" promptTitle="実施主体" prompt="幼稚園教諭旧免許状更新講習時は入力不要" sqref="D11:E11">
      <formula1>INDIRECT($C$11)</formula1>
    </dataValidation>
    <dataValidation type="custom" allowBlank="1" showInputMessage="1" showErrorMessage="1" promptTitle="講義名・テーマ" prompt="保育士等キャリアアップ研修の時は入力不要" sqref="F11:F25">
      <formula1>OR(AND(D11="保育士等キャリアアップ研修",F11=""),AND(D11="幼稚園教諭免許状更新講習",F11&lt;&gt;""))</formula1>
    </dataValidation>
    <dataValidation type="textLength" operator="equal" allowBlank="1" showInputMessage="1" showErrorMessage="1" promptTitle="修了証番号" prompt="保育士等キャリアアップ研修の時のみ12桁の修了証番号を入力" sqref="G11:G25">
      <formula1>12</formula1>
    </dataValidation>
    <dataValidation type="list" allowBlank="1" showInputMessage="1" showErrorMessage="1" sqref="D8">
      <formula1>"〇,×"</formula1>
    </dataValidation>
    <dataValidation type="list" allowBlank="1" showInputMessage="1" showErrorMessage="1" sqref="C11:C25">
      <formula1>INDIRECT($D$8)</formula1>
    </dataValidation>
    <dataValidation type="list" allowBlank="1" showInputMessage="1" showErrorMessage="1" sqref="O6">
      <formula1>" "</formula1>
    </dataValidation>
  </dataValidations>
  <printOptions horizontalCentered="1"/>
  <pageMargins left="0.25" right="0.25" top="0.75" bottom="0.75" header="0.3" footer="0.3"/>
  <pageSetup paperSize="8" scale="99" orientation="landscape" cellComments="asDisplayed"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マスタ!$C$3:$C$4</xm:f>
          </x14:formula1>
          <xm:sqref>C6</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W41"/>
  <sheetViews>
    <sheetView showZeros="0" view="pageBreakPreview" zoomScale="85" zoomScaleNormal="70" zoomScaleSheetLayoutView="85" workbookViewId="0">
      <selection activeCell="B11" sqref="B11"/>
    </sheetView>
  </sheetViews>
  <sheetFormatPr defaultRowHeight="18.75"/>
  <cols>
    <col min="1" max="1" width="5" style="66" customWidth="1"/>
    <col min="2" max="2" width="13.625" style="71" customWidth="1"/>
    <col min="3" max="3" width="33.875" style="2" customWidth="1"/>
    <col min="4" max="4" width="9.375" style="2" customWidth="1"/>
    <col min="5" max="5" width="37.625" style="2" customWidth="1"/>
    <col min="6" max="6" width="42.875" style="2" customWidth="1"/>
    <col min="7" max="7" width="19.625" style="2" customWidth="1"/>
    <col min="8" max="8" width="19" style="2" customWidth="1"/>
    <col min="9" max="9" width="15.625" style="2" hidden="1" customWidth="1"/>
    <col min="10" max="10" width="27.5" style="2" customWidth="1"/>
    <col min="11" max="12" width="9" style="2" customWidth="1"/>
    <col min="13" max="14" width="9" style="2"/>
    <col min="15" max="15" width="50.625" style="2" customWidth="1"/>
    <col min="16" max="16384" width="9" style="2"/>
  </cols>
  <sheetData>
    <row r="1" spans="1:23" ht="29.25" customHeight="1">
      <c r="A1" s="74" t="s">
        <v>73</v>
      </c>
      <c r="B1" s="70"/>
      <c r="C1" s="59"/>
      <c r="D1" s="60" t="s">
        <v>62</v>
      </c>
      <c r="E1" s="122">
        <f>①集計表!F1</f>
        <v>5</v>
      </c>
      <c r="F1" s="61" t="s">
        <v>110</v>
      </c>
      <c r="G1" s="59"/>
      <c r="H1" s="59"/>
      <c r="I1" s="59"/>
      <c r="J1" s="73"/>
      <c r="K1" s="173"/>
      <c r="L1" s="173"/>
      <c r="M1" s="173"/>
      <c r="N1" s="173"/>
      <c r="O1" s="173"/>
      <c r="P1" s="173"/>
      <c r="Q1" s="173"/>
      <c r="R1" s="173"/>
      <c r="S1" s="173"/>
      <c r="T1" s="173"/>
      <c r="U1" s="173"/>
      <c r="V1" s="173"/>
      <c r="W1" s="173"/>
    </row>
    <row r="2" spans="1:23" ht="19.5" thickBot="1">
      <c r="A2" s="65"/>
      <c r="B2" s="58"/>
      <c r="C2" s="1"/>
      <c r="D2" s="1"/>
      <c r="E2" s="1"/>
      <c r="F2" s="4"/>
      <c r="G2" s="1"/>
      <c r="H2" s="5"/>
      <c r="I2" s="5"/>
      <c r="J2" s="5"/>
      <c r="K2" s="173"/>
      <c r="L2" s="173"/>
      <c r="M2" s="173"/>
      <c r="N2" s="173"/>
      <c r="O2" s="173"/>
      <c r="P2" s="173"/>
      <c r="Q2" s="173"/>
      <c r="R2" s="173"/>
      <c r="S2" s="173"/>
      <c r="T2" s="173"/>
      <c r="U2" s="173"/>
      <c r="V2" s="173"/>
      <c r="W2" s="173"/>
    </row>
    <row r="3" spans="1:23" s="6" customFormat="1" ht="24.95" customHeight="1">
      <c r="A3" s="66"/>
      <c r="B3" s="58"/>
      <c r="C3" s="3"/>
      <c r="D3" s="3"/>
      <c r="E3" s="3"/>
      <c r="F3" s="7"/>
      <c r="G3" s="8" t="s">
        <v>1</v>
      </c>
      <c r="H3" s="121">
        <f>①集計表!O3</f>
        <v>0</v>
      </c>
      <c r="I3" s="120" t="s">
        <v>3</v>
      </c>
      <c r="J3" s="120" t="s">
        <v>3</v>
      </c>
      <c r="K3" s="174"/>
      <c r="L3" s="174"/>
      <c r="M3" s="174"/>
      <c r="N3" s="174"/>
      <c r="O3" s="174"/>
      <c r="P3" s="174"/>
      <c r="Q3" s="174"/>
      <c r="R3" s="174"/>
      <c r="S3" s="174"/>
      <c r="T3" s="174"/>
      <c r="U3" s="174"/>
      <c r="V3" s="174"/>
      <c r="W3" s="174"/>
    </row>
    <row r="4" spans="1:23" s="6" customFormat="1" ht="24.95" customHeight="1">
      <c r="A4" s="65"/>
      <c r="B4" s="58"/>
      <c r="C4" s="3"/>
      <c r="D4" s="3"/>
      <c r="E4" s="3"/>
      <c r="F4" s="7"/>
      <c r="G4" s="12" t="s">
        <v>4</v>
      </c>
      <c r="H4" s="247">
        <f>①集計表!O4</f>
        <v>0</v>
      </c>
      <c r="I4" s="247"/>
      <c r="J4" s="248"/>
      <c r="K4" s="174"/>
      <c r="L4" s="174"/>
      <c r="M4" s="174"/>
      <c r="N4" s="174"/>
      <c r="O4" s="174"/>
      <c r="P4" s="174"/>
      <c r="Q4" s="174"/>
      <c r="R4" s="174"/>
      <c r="S4" s="174"/>
      <c r="T4" s="174"/>
      <c r="U4" s="174"/>
      <c r="V4" s="174"/>
      <c r="W4" s="174"/>
    </row>
    <row r="5" spans="1:23" s="6" customFormat="1" ht="24.95" customHeight="1" thickBot="1">
      <c r="A5" s="65"/>
      <c r="B5" s="77"/>
      <c r="C5" s="3"/>
      <c r="D5" s="14"/>
      <c r="E5" s="14"/>
      <c r="F5" s="7"/>
      <c r="G5" s="15" t="s">
        <v>7</v>
      </c>
      <c r="H5" s="249">
        <f>①集計表!O5</f>
        <v>0</v>
      </c>
      <c r="I5" s="249"/>
      <c r="J5" s="250"/>
      <c r="K5" s="174"/>
      <c r="L5" s="174"/>
      <c r="M5" s="174"/>
      <c r="N5" s="174"/>
      <c r="O5" s="174"/>
      <c r="P5" s="174"/>
      <c r="Q5" s="174"/>
      <c r="R5" s="174"/>
      <c r="S5" s="174"/>
      <c r="T5" s="174"/>
      <c r="U5" s="174"/>
      <c r="V5" s="174"/>
      <c r="W5" s="174"/>
    </row>
    <row r="6" spans="1:23" s="6" customFormat="1" ht="24.95" customHeight="1">
      <c r="A6" s="65"/>
      <c r="B6" s="72" t="s">
        <v>6</v>
      </c>
      <c r="C6" s="260"/>
      <c r="D6" s="261"/>
      <c r="E6" s="14"/>
      <c r="F6" s="7"/>
      <c r="G6" s="76" t="s">
        <v>64</v>
      </c>
      <c r="H6" s="249">
        <f>①集計表!O6</f>
        <v>0</v>
      </c>
      <c r="I6" s="249"/>
      <c r="J6" s="250"/>
      <c r="K6" s="174"/>
      <c r="L6" s="174" t="str">
        <f>IF(C6="なし_職員処遇改善費の対象者","研修名_職員処遇改善費","研修名_処遇Ⅱ")</f>
        <v>研修名_処遇Ⅱ</v>
      </c>
      <c r="M6" s="174"/>
      <c r="N6" s="174"/>
      <c r="O6" s="174"/>
      <c r="P6" s="174"/>
      <c r="Q6" s="174"/>
      <c r="R6" s="174"/>
      <c r="S6" s="174"/>
      <c r="T6" s="174"/>
      <c r="U6" s="174"/>
      <c r="V6" s="174"/>
      <c r="W6" s="174"/>
    </row>
    <row r="7" spans="1:23" s="6" customFormat="1" ht="24.95" customHeight="1" thickBot="1">
      <c r="A7" s="65"/>
      <c r="B7" s="140" t="s">
        <v>9</v>
      </c>
      <c r="C7" s="262"/>
      <c r="D7" s="263"/>
      <c r="E7" s="14"/>
      <c r="F7" s="7"/>
      <c r="G7" s="17" t="s">
        <v>65</v>
      </c>
      <c r="H7" s="251">
        <f>①集計表!O7</f>
        <v>0</v>
      </c>
      <c r="I7" s="252"/>
      <c r="J7" s="253"/>
      <c r="K7" s="174"/>
      <c r="L7" s="174"/>
      <c r="M7" s="174"/>
      <c r="N7" s="174"/>
      <c r="O7" s="174"/>
      <c r="P7" s="174"/>
      <c r="Q7" s="174"/>
      <c r="R7" s="174"/>
      <c r="S7" s="174"/>
      <c r="T7" s="174"/>
      <c r="U7" s="174"/>
      <c r="V7" s="174"/>
      <c r="W7" s="174"/>
    </row>
    <row r="8" spans="1:23" s="6" customFormat="1" ht="24.95" customHeight="1" thickBot="1">
      <c r="A8" s="65"/>
      <c r="B8" s="258" t="s">
        <v>111</v>
      </c>
      <c r="C8" s="259"/>
      <c r="D8" s="176" t="s">
        <v>113</v>
      </c>
      <c r="E8" s="14"/>
      <c r="F8" s="7"/>
      <c r="G8" s="131"/>
      <c r="H8" s="21"/>
      <c r="I8" s="139"/>
      <c r="J8" s="139"/>
      <c r="K8" s="174"/>
      <c r="L8" s="174"/>
      <c r="M8" s="174"/>
      <c r="N8" s="174"/>
      <c r="O8" s="174"/>
      <c r="P8" s="174"/>
      <c r="Q8" s="174"/>
      <c r="R8" s="174"/>
      <c r="S8" s="174"/>
      <c r="T8" s="174"/>
      <c r="U8" s="174"/>
      <c r="V8" s="174"/>
      <c r="W8" s="174"/>
    </row>
    <row r="9" spans="1:23" ht="24.95" customHeight="1">
      <c r="A9" s="65"/>
      <c r="B9" s="58"/>
      <c r="C9" s="19"/>
      <c r="D9" s="20"/>
      <c r="E9" s="20"/>
      <c r="F9" s="19"/>
      <c r="G9" s="19"/>
      <c r="H9" s="21"/>
      <c r="I9" s="22"/>
      <c r="J9" s="23"/>
      <c r="K9" s="173"/>
      <c r="L9" s="173"/>
      <c r="M9" s="173"/>
      <c r="N9" s="173"/>
      <c r="O9" s="173"/>
      <c r="P9" s="173"/>
      <c r="Q9" s="173"/>
      <c r="R9" s="173"/>
      <c r="S9" s="173"/>
      <c r="T9" s="173"/>
      <c r="U9" s="173"/>
      <c r="V9" s="173"/>
      <c r="W9" s="173"/>
    </row>
    <row r="10" spans="1:23" ht="69" customHeight="1" thickBot="1">
      <c r="A10" s="64" t="s">
        <v>15</v>
      </c>
      <c r="B10" s="134" t="s">
        <v>127</v>
      </c>
      <c r="C10" s="62" t="s">
        <v>106</v>
      </c>
      <c r="D10" s="256" t="s">
        <v>78</v>
      </c>
      <c r="E10" s="257"/>
      <c r="F10" s="62" t="s">
        <v>19</v>
      </c>
      <c r="G10" s="63" t="s">
        <v>20</v>
      </c>
      <c r="H10" s="75" t="s">
        <v>77</v>
      </c>
      <c r="I10" s="78" t="s">
        <v>76</v>
      </c>
      <c r="J10" s="62" t="s">
        <v>63</v>
      </c>
      <c r="K10" s="173"/>
      <c r="L10" s="173"/>
      <c r="M10" s="173"/>
      <c r="N10" s="173"/>
      <c r="O10" s="173"/>
      <c r="P10" s="173"/>
      <c r="Q10" s="173"/>
      <c r="R10" s="173"/>
      <c r="S10" s="173"/>
      <c r="T10" s="173"/>
      <c r="U10" s="173"/>
      <c r="V10" s="173"/>
      <c r="W10" s="173"/>
    </row>
    <row r="11" spans="1:23" ht="26.25" customHeight="1">
      <c r="A11" s="67">
        <v>1</v>
      </c>
      <c r="B11" s="81"/>
      <c r="C11" s="82"/>
      <c r="D11" s="244"/>
      <c r="E11" s="245"/>
      <c r="F11" s="83"/>
      <c r="G11" s="84"/>
      <c r="H11" s="85"/>
      <c r="I11" s="100"/>
      <c r="J11" s="86"/>
      <c r="K11" s="173">
        <f>IF(H11&lt;&gt;"",1,0)</f>
        <v>0</v>
      </c>
      <c r="L11" s="173" t="str">
        <f>IF(C11="その他",1,"")</f>
        <v/>
      </c>
      <c r="M11" s="173"/>
      <c r="N11" s="173"/>
      <c r="O11" s="173"/>
      <c r="P11" s="173"/>
      <c r="Q11" s="173"/>
      <c r="R11" s="173"/>
      <c r="S11" s="173"/>
      <c r="T11" s="173"/>
      <c r="U11" s="173"/>
      <c r="V11" s="173"/>
      <c r="W11" s="173"/>
    </row>
    <row r="12" spans="1:23" ht="26.25" customHeight="1">
      <c r="A12" s="67">
        <v>2</v>
      </c>
      <c r="B12" s="81"/>
      <c r="C12" s="82"/>
      <c r="D12" s="244"/>
      <c r="E12" s="245"/>
      <c r="F12" s="83"/>
      <c r="G12" s="84"/>
      <c r="H12" s="87"/>
      <c r="I12" s="101"/>
      <c r="J12" s="86"/>
      <c r="K12" s="173">
        <f t="shared" ref="K12:K25" si="0">IF(H12&lt;&gt;"",1,0)</f>
        <v>0</v>
      </c>
      <c r="L12" s="173" t="str">
        <f t="shared" ref="L12:L25" si="1">IF(C12="その他",1,"")</f>
        <v/>
      </c>
      <c r="M12" s="173"/>
      <c r="N12" s="173"/>
      <c r="O12" s="173"/>
      <c r="P12" s="173"/>
      <c r="Q12" s="173"/>
      <c r="R12" s="173"/>
      <c r="S12" s="173"/>
      <c r="T12" s="173"/>
      <c r="U12" s="173"/>
      <c r="V12" s="173"/>
      <c r="W12" s="173"/>
    </row>
    <row r="13" spans="1:23" ht="26.25" customHeight="1">
      <c r="A13" s="67">
        <v>3</v>
      </c>
      <c r="B13" s="81"/>
      <c r="C13" s="82"/>
      <c r="D13" s="244"/>
      <c r="E13" s="245"/>
      <c r="F13" s="83"/>
      <c r="G13" s="84"/>
      <c r="H13" s="87"/>
      <c r="I13" s="101"/>
      <c r="J13" s="86"/>
      <c r="K13" s="173">
        <f t="shared" si="0"/>
        <v>0</v>
      </c>
      <c r="L13" s="173" t="str">
        <f t="shared" si="1"/>
        <v/>
      </c>
      <c r="M13" s="173"/>
      <c r="N13" s="173"/>
      <c r="O13" s="173"/>
      <c r="P13" s="173"/>
      <c r="Q13" s="173"/>
      <c r="R13" s="173"/>
      <c r="S13" s="173"/>
      <c r="T13" s="173"/>
      <c r="U13" s="173"/>
      <c r="V13" s="173"/>
      <c r="W13" s="173"/>
    </row>
    <row r="14" spans="1:23" ht="26.25" customHeight="1">
      <c r="A14" s="67">
        <v>4</v>
      </c>
      <c r="B14" s="81"/>
      <c r="C14" s="82"/>
      <c r="D14" s="244"/>
      <c r="E14" s="245"/>
      <c r="F14" s="83"/>
      <c r="G14" s="84"/>
      <c r="H14" s="87"/>
      <c r="I14" s="101"/>
      <c r="J14" s="86"/>
      <c r="K14" s="173">
        <f>IF(H14&lt;&gt;"",1,0)</f>
        <v>0</v>
      </c>
      <c r="L14" s="173" t="str">
        <f t="shared" si="1"/>
        <v/>
      </c>
      <c r="M14" s="173"/>
      <c r="N14" s="173"/>
      <c r="O14" s="173"/>
      <c r="P14" s="173"/>
      <c r="Q14" s="173"/>
      <c r="R14" s="173"/>
      <c r="S14" s="173"/>
      <c r="T14" s="173"/>
      <c r="U14" s="173"/>
      <c r="V14" s="173"/>
      <c r="W14" s="173"/>
    </row>
    <row r="15" spans="1:23" ht="26.25" customHeight="1">
      <c r="A15" s="67">
        <v>5</v>
      </c>
      <c r="B15" s="81"/>
      <c r="C15" s="82"/>
      <c r="D15" s="244"/>
      <c r="E15" s="245"/>
      <c r="F15" s="83"/>
      <c r="G15" s="84"/>
      <c r="H15" s="87"/>
      <c r="I15" s="101"/>
      <c r="J15" s="86"/>
      <c r="K15" s="173">
        <f t="shared" si="0"/>
        <v>0</v>
      </c>
      <c r="L15" s="173" t="str">
        <f t="shared" si="1"/>
        <v/>
      </c>
      <c r="M15" s="173"/>
      <c r="N15" s="173"/>
      <c r="O15" s="173"/>
      <c r="P15" s="173"/>
      <c r="Q15" s="173"/>
      <c r="R15" s="173"/>
      <c r="S15" s="173"/>
      <c r="T15" s="173"/>
      <c r="U15" s="173"/>
      <c r="V15" s="173"/>
      <c r="W15" s="173"/>
    </row>
    <row r="16" spans="1:23" ht="26.25" customHeight="1">
      <c r="A16" s="67">
        <v>6</v>
      </c>
      <c r="B16" s="81"/>
      <c r="C16" s="82"/>
      <c r="D16" s="244"/>
      <c r="E16" s="245"/>
      <c r="F16" s="83"/>
      <c r="G16" s="84"/>
      <c r="H16" s="87"/>
      <c r="I16" s="101"/>
      <c r="J16" s="86"/>
      <c r="K16" s="173">
        <f t="shared" si="0"/>
        <v>0</v>
      </c>
      <c r="L16" s="173" t="str">
        <f t="shared" si="1"/>
        <v/>
      </c>
      <c r="M16" s="173"/>
      <c r="N16" s="173"/>
      <c r="O16" s="173"/>
      <c r="P16" s="173"/>
      <c r="Q16" s="173"/>
      <c r="R16" s="173"/>
      <c r="S16" s="173"/>
      <c r="T16" s="173"/>
      <c r="U16" s="173"/>
      <c r="V16" s="173"/>
      <c r="W16" s="173"/>
    </row>
    <row r="17" spans="1:23" ht="26.25" customHeight="1">
      <c r="A17" s="67">
        <v>7</v>
      </c>
      <c r="B17" s="81"/>
      <c r="C17" s="82"/>
      <c r="D17" s="244"/>
      <c r="E17" s="245"/>
      <c r="F17" s="83"/>
      <c r="G17" s="84"/>
      <c r="H17" s="87"/>
      <c r="I17" s="101"/>
      <c r="J17" s="86"/>
      <c r="K17" s="173">
        <f t="shared" si="0"/>
        <v>0</v>
      </c>
      <c r="L17" s="173" t="str">
        <f t="shared" si="1"/>
        <v/>
      </c>
      <c r="M17" s="173"/>
      <c r="N17" s="173"/>
      <c r="O17" s="173"/>
      <c r="P17" s="173"/>
      <c r="Q17" s="173"/>
      <c r="R17" s="173"/>
      <c r="S17" s="173"/>
      <c r="T17" s="173"/>
      <c r="U17" s="173"/>
      <c r="V17" s="173"/>
      <c r="W17" s="173"/>
    </row>
    <row r="18" spans="1:23" ht="26.25" customHeight="1">
      <c r="A18" s="67">
        <v>8</v>
      </c>
      <c r="B18" s="81"/>
      <c r="C18" s="82"/>
      <c r="D18" s="244"/>
      <c r="E18" s="245"/>
      <c r="F18" s="83"/>
      <c r="G18" s="84"/>
      <c r="H18" s="87"/>
      <c r="I18" s="101"/>
      <c r="J18" s="86"/>
      <c r="K18" s="173">
        <f t="shared" si="0"/>
        <v>0</v>
      </c>
      <c r="L18" s="173" t="str">
        <f t="shared" si="1"/>
        <v/>
      </c>
      <c r="M18" s="173"/>
      <c r="N18" s="173"/>
      <c r="O18" s="173"/>
      <c r="P18" s="173"/>
      <c r="Q18" s="173"/>
      <c r="R18" s="173"/>
      <c r="S18" s="173"/>
      <c r="T18" s="173"/>
      <c r="U18" s="173"/>
      <c r="V18" s="173"/>
      <c r="W18" s="173"/>
    </row>
    <row r="19" spans="1:23" ht="26.25" customHeight="1">
      <c r="A19" s="67">
        <v>9</v>
      </c>
      <c r="B19" s="81"/>
      <c r="C19" s="82"/>
      <c r="D19" s="244"/>
      <c r="E19" s="245"/>
      <c r="F19" s="83"/>
      <c r="G19" s="84"/>
      <c r="H19" s="87"/>
      <c r="I19" s="101"/>
      <c r="J19" s="86"/>
      <c r="K19" s="173">
        <f t="shared" si="0"/>
        <v>0</v>
      </c>
      <c r="L19" s="173" t="str">
        <f t="shared" si="1"/>
        <v/>
      </c>
      <c r="M19" s="173"/>
      <c r="N19" s="173"/>
      <c r="O19" s="173"/>
      <c r="P19" s="173"/>
      <c r="Q19" s="173"/>
      <c r="R19" s="173"/>
      <c r="S19" s="173"/>
      <c r="T19" s="173"/>
      <c r="U19" s="173"/>
      <c r="V19" s="173"/>
      <c r="W19" s="173"/>
    </row>
    <row r="20" spans="1:23" ht="26.25" customHeight="1">
      <c r="A20" s="67">
        <v>10</v>
      </c>
      <c r="B20" s="81"/>
      <c r="C20" s="82"/>
      <c r="D20" s="244"/>
      <c r="E20" s="245"/>
      <c r="F20" s="83"/>
      <c r="G20" s="84"/>
      <c r="H20" s="87"/>
      <c r="I20" s="101"/>
      <c r="J20" s="86"/>
      <c r="K20" s="173">
        <f t="shared" si="0"/>
        <v>0</v>
      </c>
      <c r="L20" s="173" t="str">
        <f t="shared" si="1"/>
        <v/>
      </c>
      <c r="M20" s="173"/>
      <c r="N20" s="173"/>
      <c r="O20" s="173"/>
      <c r="P20" s="173"/>
      <c r="Q20" s="173"/>
      <c r="R20" s="173"/>
      <c r="S20" s="173"/>
      <c r="T20" s="173"/>
      <c r="U20" s="173"/>
      <c r="V20" s="173"/>
      <c r="W20" s="173"/>
    </row>
    <row r="21" spans="1:23" ht="26.25" customHeight="1">
      <c r="A21" s="67">
        <v>11</v>
      </c>
      <c r="B21" s="81"/>
      <c r="C21" s="82"/>
      <c r="D21" s="244"/>
      <c r="E21" s="245"/>
      <c r="F21" s="83"/>
      <c r="G21" s="84"/>
      <c r="H21" s="87"/>
      <c r="I21" s="101"/>
      <c r="J21" s="86"/>
      <c r="K21" s="173">
        <f t="shared" si="0"/>
        <v>0</v>
      </c>
      <c r="L21" s="173" t="str">
        <f t="shared" si="1"/>
        <v/>
      </c>
      <c r="M21" s="173"/>
      <c r="N21" s="173"/>
      <c r="O21" s="173"/>
      <c r="P21" s="173"/>
      <c r="Q21" s="173"/>
      <c r="R21" s="173"/>
      <c r="S21" s="173"/>
      <c r="T21" s="173"/>
      <c r="U21" s="173"/>
      <c r="V21" s="173"/>
      <c r="W21" s="173"/>
    </row>
    <row r="22" spans="1:23" ht="26.25" customHeight="1">
      <c r="A22" s="67">
        <v>12</v>
      </c>
      <c r="B22" s="81"/>
      <c r="C22" s="82"/>
      <c r="D22" s="244"/>
      <c r="E22" s="245"/>
      <c r="F22" s="83"/>
      <c r="G22" s="84"/>
      <c r="H22" s="87"/>
      <c r="I22" s="101"/>
      <c r="J22" s="86"/>
      <c r="K22" s="173">
        <f t="shared" si="0"/>
        <v>0</v>
      </c>
      <c r="L22" s="173" t="str">
        <f t="shared" si="1"/>
        <v/>
      </c>
      <c r="M22" s="173"/>
      <c r="N22" s="173"/>
      <c r="O22" s="173"/>
      <c r="P22" s="173"/>
      <c r="Q22" s="173"/>
      <c r="R22" s="173"/>
      <c r="S22" s="173"/>
      <c r="T22" s="173"/>
      <c r="U22" s="173"/>
      <c r="V22" s="173"/>
      <c r="W22" s="173"/>
    </row>
    <row r="23" spans="1:23" ht="26.25" customHeight="1">
      <c r="A23" s="67">
        <v>13</v>
      </c>
      <c r="B23" s="81"/>
      <c r="C23" s="82"/>
      <c r="D23" s="244"/>
      <c r="E23" s="245"/>
      <c r="F23" s="83"/>
      <c r="G23" s="84"/>
      <c r="H23" s="87"/>
      <c r="I23" s="101"/>
      <c r="J23" s="86"/>
      <c r="K23" s="173">
        <f t="shared" si="0"/>
        <v>0</v>
      </c>
      <c r="L23" s="173" t="str">
        <f t="shared" si="1"/>
        <v/>
      </c>
      <c r="M23" s="173"/>
      <c r="N23" s="173"/>
      <c r="O23" s="173"/>
      <c r="P23" s="173"/>
      <c r="Q23" s="173"/>
      <c r="R23" s="173"/>
      <c r="S23" s="173"/>
      <c r="T23" s="173"/>
      <c r="U23" s="173"/>
      <c r="V23" s="173"/>
      <c r="W23" s="173"/>
    </row>
    <row r="24" spans="1:23" ht="26.25" customHeight="1">
      <c r="A24" s="67">
        <v>14</v>
      </c>
      <c r="B24" s="81"/>
      <c r="C24" s="82"/>
      <c r="D24" s="244"/>
      <c r="E24" s="245"/>
      <c r="F24" s="83"/>
      <c r="G24" s="84"/>
      <c r="H24" s="87"/>
      <c r="I24" s="101"/>
      <c r="J24" s="86"/>
      <c r="K24" s="173">
        <f t="shared" si="0"/>
        <v>0</v>
      </c>
      <c r="L24" s="173" t="str">
        <f t="shared" si="1"/>
        <v/>
      </c>
      <c r="M24" s="173"/>
      <c r="N24" s="173"/>
      <c r="O24" s="173"/>
      <c r="P24" s="173"/>
      <c r="Q24" s="173"/>
      <c r="R24" s="173"/>
      <c r="S24" s="173"/>
      <c r="T24" s="173"/>
      <c r="U24" s="173"/>
      <c r="V24" s="173"/>
      <c r="W24" s="173"/>
    </row>
    <row r="25" spans="1:23" ht="26.25" customHeight="1" thickBot="1">
      <c r="A25" s="68">
        <v>15</v>
      </c>
      <c r="B25" s="88"/>
      <c r="C25" s="123"/>
      <c r="D25" s="254"/>
      <c r="E25" s="255"/>
      <c r="F25" s="89"/>
      <c r="G25" s="90"/>
      <c r="H25" s="92"/>
      <c r="I25" s="101"/>
      <c r="J25" s="91"/>
      <c r="K25" s="173">
        <f t="shared" si="0"/>
        <v>0</v>
      </c>
      <c r="L25" s="173" t="str">
        <f t="shared" si="1"/>
        <v/>
      </c>
      <c r="M25" s="173"/>
      <c r="N25" s="173"/>
      <c r="O25" s="173"/>
      <c r="P25" s="173"/>
      <c r="Q25" s="173"/>
      <c r="R25" s="173"/>
      <c r="S25" s="173"/>
      <c r="T25" s="173"/>
      <c r="U25" s="173"/>
      <c r="V25" s="173"/>
      <c r="W25" s="173"/>
    </row>
    <row r="26" spans="1:23" ht="26.25" customHeight="1" thickTop="1" thickBot="1">
      <c r="A26" s="240" t="s">
        <v>66</v>
      </c>
      <c r="B26" s="241"/>
      <c r="C26" s="242"/>
      <c r="D26" s="242"/>
      <c r="E26" s="242"/>
      <c r="F26" s="241"/>
      <c r="G26" s="243"/>
      <c r="H26" s="107">
        <f>(SUMIF(C11:C25,"保育士等キャリアアップ研修",K11:K25)+SUMIF(C11:C25,"幼稚園教諭旧免許状更新講習・免許法認定講習",K11:K25)+SUMIF(C11:C25,"その他",L11:L25))</f>
        <v>0</v>
      </c>
      <c r="I26" s="102">
        <f>SUM(I27:I28)</f>
        <v>0</v>
      </c>
      <c r="J26" s="169"/>
      <c r="K26" s="173"/>
      <c r="L26" s="173"/>
      <c r="M26" s="173"/>
      <c r="N26" s="173"/>
      <c r="O26" s="173"/>
      <c r="P26" s="173"/>
      <c r="Q26" s="173"/>
      <c r="R26" s="173"/>
      <c r="S26" s="173"/>
      <c r="T26" s="173"/>
      <c r="U26" s="173"/>
      <c r="V26" s="173"/>
      <c r="W26" s="173"/>
    </row>
    <row r="27" spans="1:23" ht="26.25" hidden="1" customHeight="1" thickBot="1">
      <c r="A27" s="240"/>
      <c r="B27" s="241"/>
      <c r="C27" s="242"/>
      <c r="D27" s="242"/>
      <c r="E27" s="242"/>
      <c r="F27" s="241"/>
      <c r="G27" s="243"/>
      <c r="H27" s="106" t="s">
        <v>93</v>
      </c>
      <c r="I27" s="102">
        <f>SUMIF(C11:C25,"園内研修",I11:I25)</f>
        <v>0</v>
      </c>
      <c r="J27" s="169" t="e">
        <f>I27/(I27+I28)</f>
        <v>#DIV/0!</v>
      </c>
      <c r="K27" s="173"/>
      <c r="L27" s="173"/>
      <c r="M27" s="173"/>
      <c r="N27" s="173"/>
      <c r="O27" s="173"/>
      <c r="P27" s="173"/>
      <c r="Q27" s="173"/>
      <c r="R27" s="173"/>
      <c r="S27" s="173"/>
      <c r="T27" s="173"/>
      <c r="U27" s="173"/>
      <c r="V27" s="173"/>
      <c r="W27" s="173"/>
    </row>
    <row r="28" spans="1:23" ht="26.25" hidden="1" customHeight="1" thickBot="1">
      <c r="A28" s="240"/>
      <c r="B28" s="241"/>
      <c r="C28" s="242"/>
      <c r="D28" s="242"/>
      <c r="E28" s="242"/>
      <c r="F28" s="241"/>
      <c r="G28" s="243"/>
      <c r="H28" s="106" t="s">
        <v>94</v>
      </c>
      <c r="I28" s="102">
        <f>SUMIF(C11:C25,"横浜市（区）主催研修",I11:I25)</f>
        <v>0</v>
      </c>
      <c r="J28" s="169"/>
      <c r="K28" s="173"/>
      <c r="L28" s="173"/>
      <c r="M28" s="173"/>
      <c r="N28" s="173"/>
      <c r="O28" s="173"/>
      <c r="P28" s="173"/>
      <c r="Q28" s="173"/>
      <c r="R28" s="173"/>
      <c r="S28" s="173"/>
      <c r="T28" s="173"/>
      <c r="U28" s="173"/>
      <c r="V28" s="173"/>
      <c r="W28" s="173"/>
    </row>
    <row r="29" spans="1:23" s="52" customFormat="1" ht="15" customHeight="1">
      <c r="A29" s="164"/>
      <c r="B29" s="170" t="s">
        <v>68</v>
      </c>
      <c r="C29" s="171"/>
      <c r="D29" s="171"/>
      <c r="E29" s="171"/>
      <c r="F29" s="171"/>
      <c r="G29" s="171"/>
      <c r="H29" s="171"/>
      <c r="I29" s="171"/>
      <c r="J29" s="171"/>
      <c r="K29" s="175"/>
      <c r="L29" s="175"/>
      <c r="M29" s="175"/>
      <c r="N29" s="175"/>
      <c r="O29" s="175"/>
      <c r="P29" s="175"/>
      <c r="Q29" s="175"/>
      <c r="R29" s="175"/>
      <c r="S29" s="175"/>
      <c r="T29" s="175"/>
      <c r="U29" s="175"/>
      <c r="V29" s="175"/>
      <c r="W29" s="175"/>
    </row>
    <row r="30" spans="1:23" s="52" customFormat="1" ht="15" customHeight="1">
      <c r="A30" s="164"/>
      <c r="B30" s="165" t="s">
        <v>125</v>
      </c>
      <c r="C30" s="171"/>
      <c r="D30" s="171"/>
      <c r="E30" s="171"/>
      <c r="F30" s="171"/>
      <c r="G30" s="171"/>
      <c r="H30" s="171"/>
      <c r="I30" s="171"/>
      <c r="J30" s="171"/>
      <c r="K30" s="175"/>
      <c r="L30" s="175"/>
      <c r="M30" s="175"/>
      <c r="N30" s="175"/>
      <c r="O30" s="175"/>
      <c r="P30" s="175"/>
      <c r="Q30" s="175"/>
      <c r="R30" s="175"/>
      <c r="S30" s="175"/>
      <c r="T30" s="175"/>
      <c r="U30" s="175"/>
      <c r="V30" s="175"/>
      <c r="W30" s="175"/>
    </row>
    <row r="31" spans="1:23" s="52" customFormat="1" ht="15" customHeight="1">
      <c r="A31" s="164"/>
      <c r="B31" s="172" t="s">
        <v>124</v>
      </c>
      <c r="C31" s="171"/>
      <c r="D31" s="171"/>
      <c r="E31" s="171"/>
      <c r="F31" s="171"/>
      <c r="G31" s="171"/>
      <c r="H31" s="171"/>
      <c r="I31" s="171"/>
      <c r="J31" s="171"/>
      <c r="K31" s="175"/>
      <c r="L31" s="175"/>
      <c r="M31" s="175"/>
      <c r="N31" s="175"/>
      <c r="O31" s="175"/>
      <c r="P31" s="175"/>
      <c r="Q31" s="175"/>
      <c r="R31" s="175"/>
      <c r="S31" s="175"/>
      <c r="T31" s="175"/>
      <c r="U31" s="175"/>
      <c r="V31" s="175"/>
      <c r="W31" s="175"/>
    </row>
    <row r="32" spans="1:23" s="52" customFormat="1" ht="15" customHeight="1">
      <c r="A32" s="164"/>
      <c r="B32" s="172" t="s">
        <v>126</v>
      </c>
      <c r="C32" s="171"/>
      <c r="D32" s="171"/>
      <c r="E32" s="171"/>
      <c r="F32" s="171"/>
      <c r="G32" s="171"/>
      <c r="H32" s="171"/>
      <c r="I32" s="171"/>
      <c r="J32" s="171"/>
      <c r="K32" s="175"/>
      <c r="L32" s="175"/>
      <c r="M32" s="175"/>
      <c r="N32" s="175"/>
      <c r="O32" s="175"/>
      <c r="P32" s="175"/>
      <c r="Q32" s="175"/>
      <c r="R32" s="175"/>
      <c r="S32" s="175"/>
      <c r="T32" s="175"/>
      <c r="U32" s="175"/>
      <c r="V32" s="175"/>
      <c r="W32" s="175"/>
    </row>
    <row r="33" spans="1:23" s="52" customFormat="1" ht="15" customHeight="1">
      <c r="A33" s="164"/>
      <c r="B33" s="165" t="s">
        <v>122</v>
      </c>
      <c r="C33" s="172"/>
      <c r="D33" s="171"/>
      <c r="E33" s="171"/>
      <c r="F33" s="171"/>
      <c r="G33" s="171"/>
      <c r="H33" s="171"/>
      <c r="I33" s="171"/>
      <c r="J33" s="171"/>
      <c r="K33" s="175"/>
      <c r="L33" s="175"/>
      <c r="M33" s="175"/>
      <c r="N33" s="175"/>
      <c r="O33" s="175"/>
      <c r="P33" s="175"/>
      <c r="Q33" s="175"/>
      <c r="R33" s="175"/>
      <c r="S33" s="175"/>
      <c r="T33" s="175"/>
      <c r="U33" s="175"/>
      <c r="V33" s="175"/>
      <c r="W33" s="175"/>
    </row>
    <row r="34" spans="1:23" s="52" customFormat="1" ht="15" customHeight="1">
      <c r="A34" s="164"/>
      <c r="B34" s="246" t="s">
        <v>67</v>
      </c>
      <c r="C34" s="246"/>
      <c r="D34" s="171"/>
      <c r="E34" s="171"/>
      <c r="F34" s="171"/>
      <c r="G34" s="171"/>
      <c r="H34" s="171"/>
      <c r="I34" s="171"/>
      <c r="J34" s="171"/>
      <c r="K34" s="175"/>
      <c r="L34" s="175"/>
      <c r="M34" s="175"/>
      <c r="N34" s="175"/>
      <c r="O34" s="175"/>
      <c r="P34" s="175"/>
      <c r="Q34" s="175"/>
      <c r="R34" s="175"/>
      <c r="S34" s="175"/>
      <c r="T34" s="175"/>
      <c r="U34" s="175"/>
      <c r="V34" s="175"/>
      <c r="W34" s="175"/>
    </row>
    <row r="35" spans="1:23" s="52" customFormat="1" ht="15" customHeight="1">
      <c r="A35" s="164"/>
      <c r="B35" s="165" t="s">
        <v>123</v>
      </c>
      <c r="C35" s="171"/>
      <c r="D35" s="171"/>
      <c r="E35" s="171"/>
      <c r="F35" s="171"/>
      <c r="G35" s="171"/>
      <c r="H35" s="171"/>
      <c r="I35" s="171"/>
      <c r="J35" s="171"/>
      <c r="K35" s="175"/>
      <c r="L35" s="175"/>
      <c r="M35" s="175"/>
      <c r="N35" s="175"/>
      <c r="O35" s="175"/>
      <c r="P35" s="175"/>
      <c r="Q35" s="175"/>
      <c r="R35" s="175"/>
      <c r="S35" s="175"/>
      <c r="T35" s="175"/>
      <c r="U35" s="175"/>
      <c r="V35" s="175"/>
      <c r="W35" s="175"/>
    </row>
    <row r="36" spans="1:23" s="52" customFormat="1" ht="15" customHeight="1">
      <c r="A36" s="65"/>
      <c r="C36" s="50"/>
      <c r="D36" s="50"/>
      <c r="E36" s="50"/>
      <c r="F36" s="50"/>
      <c r="G36" s="50"/>
      <c r="H36" s="50"/>
      <c r="I36" s="50"/>
      <c r="J36" s="50"/>
    </row>
    <row r="37" spans="1:23" s="52" customFormat="1" ht="15" customHeight="1">
      <c r="A37" s="65"/>
      <c r="B37" s="124" t="s">
        <v>95</v>
      </c>
      <c r="C37" s="125"/>
      <c r="D37" s="125"/>
      <c r="E37" s="125"/>
      <c r="F37" s="125"/>
      <c r="G37" s="50"/>
      <c r="H37" s="50"/>
      <c r="I37" s="50"/>
      <c r="J37" s="50"/>
    </row>
    <row r="38" spans="1:23" s="52" customFormat="1" ht="30" customHeight="1">
      <c r="A38" s="65"/>
      <c r="B38" s="177"/>
      <c r="C38" s="178"/>
      <c r="D38" s="178"/>
      <c r="E38" s="178"/>
      <c r="F38" s="178"/>
      <c r="G38" s="178"/>
      <c r="H38" s="178"/>
      <c r="I38" s="178"/>
      <c r="J38" s="178"/>
    </row>
    <row r="39" spans="1:23" s="52" customFormat="1" ht="15" customHeight="1">
      <c r="A39" s="65"/>
      <c r="B39" s="58"/>
      <c r="C39" s="50"/>
      <c r="D39" s="50"/>
      <c r="E39" s="50"/>
      <c r="F39" s="50"/>
      <c r="G39" s="50"/>
      <c r="H39" s="50"/>
      <c r="I39" s="50"/>
      <c r="J39" s="50"/>
    </row>
    <row r="40" spans="1:23" s="52" customFormat="1" ht="15" customHeight="1">
      <c r="A40" s="65"/>
      <c r="B40" s="58"/>
      <c r="C40" s="50"/>
      <c r="D40" s="50"/>
      <c r="E40" s="50"/>
      <c r="F40" s="50"/>
      <c r="G40" s="50"/>
      <c r="H40" s="50"/>
      <c r="I40" s="50"/>
      <c r="J40" s="50"/>
    </row>
    <row r="41" spans="1:23" s="53" customFormat="1" ht="15" customHeight="1">
      <c r="A41" s="69"/>
      <c r="B41" s="57"/>
      <c r="C41" s="51"/>
      <c r="D41" s="51"/>
      <c r="E41" s="51"/>
      <c r="F41" s="51"/>
      <c r="G41" s="51"/>
      <c r="H41" s="51"/>
      <c r="I41" s="51"/>
      <c r="J41" s="51"/>
    </row>
  </sheetData>
  <sheetProtection algorithmName="SHA-512" hashValue="rHvO2FQ/tEj6YyMk0bttXryO+cSN5D22+k4iqf97TZVvJ2G3/NZ2OCzqFlLEJIKIUCaU09Zr2LH6WltLJT/ISw==" saltValue="XCvm4sqRqWFfrsxi8GupIg==" spinCount="100000" sheet="1" insertRows="0"/>
  <mergeCells count="28">
    <mergeCell ref="H4:J4"/>
    <mergeCell ref="H5:J5"/>
    <mergeCell ref="C6:D6"/>
    <mergeCell ref="H6:J6"/>
    <mergeCell ref="C7:D7"/>
    <mergeCell ref="H7:J7"/>
    <mergeCell ref="D20:E20"/>
    <mergeCell ref="B8:C8"/>
    <mergeCell ref="D10:E10"/>
    <mergeCell ref="D11:E11"/>
    <mergeCell ref="D12:E12"/>
    <mergeCell ref="D13:E13"/>
    <mergeCell ref="D14:E14"/>
    <mergeCell ref="D15:E15"/>
    <mergeCell ref="D16:E16"/>
    <mergeCell ref="D17:E17"/>
    <mergeCell ref="D18:E18"/>
    <mergeCell ref="D19:E19"/>
    <mergeCell ref="A27:G27"/>
    <mergeCell ref="A28:G28"/>
    <mergeCell ref="B34:C34"/>
    <mergeCell ref="B38:J38"/>
    <mergeCell ref="D21:E21"/>
    <mergeCell ref="D22:E22"/>
    <mergeCell ref="D23:E23"/>
    <mergeCell ref="D24:E24"/>
    <mergeCell ref="D25:E25"/>
    <mergeCell ref="A26:G26"/>
  </mergeCells>
  <phoneticPr fontId="2"/>
  <conditionalFormatting sqref="F11:F25">
    <cfRule type="expression" dxfId="89" priority="3">
      <formula>$C11="その他"</formula>
    </cfRule>
    <cfRule type="expression" dxfId="88" priority="4">
      <formula>$C11&lt;&gt;"保育士等キャリアアップ研修"</formula>
    </cfRule>
    <cfRule type="expression" dxfId="87" priority="18" stopIfTrue="1">
      <formula>$C11="保育士等キャリアアップ研修"</formula>
    </cfRule>
  </conditionalFormatting>
  <conditionalFormatting sqref="H26:I26 C7 D8">
    <cfRule type="cellIs" dxfId="86" priority="17" operator="equal">
      <formula>""</formula>
    </cfRule>
  </conditionalFormatting>
  <conditionalFormatting sqref="E1">
    <cfRule type="cellIs" dxfId="85" priority="16" operator="equal">
      <formula>""</formula>
    </cfRule>
  </conditionalFormatting>
  <conditionalFormatting sqref="H3:J7">
    <cfRule type="cellIs" dxfId="84" priority="15" operator="equal">
      <formula>""</formula>
    </cfRule>
  </conditionalFormatting>
  <conditionalFormatting sqref="C6">
    <cfRule type="cellIs" dxfId="83" priority="14" operator="equal">
      <formula>""</formula>
    </cfRule>
  </conditionalFormatting>
  <conditionalFormatting sqref="D11:E25">
    <cfRule type="expression" dxfId="82" priority="11">
      <formula>$C11="横浜市（区）主催研修"</formula>
    </cfRule>
    <cfRule type="expression" dxfId="81" priority="12">
      <formula>$C11="園内研修"</formula>
    </cfRule>
    <cfRule type="expression" dxfId="80" priority="13">
      <formula>$C11="幼稚園教諭旧免許状更新講習・免許法認定講習"</formula>
    </cfRule>
  </conditionalFormatting>
  <conditionalFormatting sqref="H11:H25">
    <cfRule type="expression" dxfId="79" priority="1">
      <formula>$C11="その他"</formula>
    </cfRule>
    <cfRule type="expression" dxfId="78" priority="10">
      <formula>$C11="【職員処遇改善費のみ対象】横浜市（区）主催研修"</formula>
    </cfRule>
  </conditionalFormatting>
  <conditionalFormatting sqref="I11:I25">
    <cfRule type="expression" dxfId="77" priority="5">
      <formula>$C11="保育士等キャリアアップ研修"</formula>
    </cfRule>
    <cfRule type="expression" dxfId="76" priority="9">
      <formula>$C11="幼稚園教諭旧免許状更新講習・免許法認定講習"</formula>
    </cfRule>
  </conditionalFormatting>
  <conditionalFormatting sqref="G11:G25">
    <cfRule type="expression" dxfId="75" priority="2">
      <formula>$C11="その他"</formula>
    </cfRule>
    <cfRule type="expression" dxfId="74" priority="6">
      <formula>$C11="【職員処遇改善費のみ対象】横浜市（区）主催研修"</formula>
    </cfRule>
    <cfRule type="expression" dxfId="73" priority="7">
      <formula>$C11="園内研修"</formula>
    </cfRule>
    <cfRule type="expression" dxfId="72" priority="8">
      <formula>$C11="幼稚園教諭旧免許状更新講習・免許法認定講習"</formula>
    </cfRule>
  </conditionalFormatting>
  <dataValidations count="11">
    <dataValidation type="list" allowBlank="1" showInputMessage="1" showErrorMessage="1" sqref="O6">
      <formula1>" "</formula1>
    </dataValidation>
    <dataValidation type="list" allowBlank="1" showInputMessage="1" showErrorMessage="1" sqref="C11:C25">
      <formula1>INDIRECT($D$8)</formula1>
    </dataValidation>
    <dataValidation type="list" allowBlank="1" showInputMessage="1" showErrorMessage="1" sqref="D8">
      <formula1>"〇,×"</formula1>
    </dataValidation>
    <dataValidation type="textLength" operator="equal" allowBlank="1" showInputMessage="1" showErrorMessage="1" promptTitle="修了証番号" prompt="保育士等キャリアアップ研修の時のみ12桁の修了証番号を入力" sqref="G11:G25">
      <formula1>12</formula1>
    </dataValidation>
    <dataValidation type="custom" allowBlank="1" showInputMessage="1" showErrorMessage="1" promptTitle="講義名・テーマ" prompt="保育士等キャリアアップ研修の時は入力不要" sqref="F11:F25">
      <formula1>OR(AND(D11="保育士等キャリアアップ研修",F11=""),AND(D11="幼稚園教諭免許状更新講習",F11&lt;&gt;""))</formula1>
    </dataValidation>
    <dataValidation type="list" allowBlank="1" showInputMessage="1" showErrorMessage="1" promptTitle="実施主体" prompt="幼稚園教諭旧免許状更新講習時は入力不要" sqref="D11:E11">
      <formula1>INDIRECT($C$11)</formula1>
    </dataValidation>
    <dataValidation type="date" operator="lessThanOrEqual" allowBlank="1" showInputMessage="1" showErrorMessage="1" error="賃金改善開始月の４月以前に研修修了が必要です。" sqref="B11:B25">
      <formula1>45016</formula1>
    </dataValidation>
    <dataValidation type="list" allowBlank="1" showInputMessage="1" showErrorMessage="1" promptTitle="実施主体" prompt="幼稚園教諭旧免許状更新講習時は入力不要" sqref="D12:E25">
      <formula1>INDIRECT($C12)</formula1>
    </dataValidation>
    <dataValidation type="decimal" operator="greaterThanOrEqual" allowBlank="1" showInputMessage="1" showErrorMessage="1" sqref="I11:I25">
      <formula1>0</formula1>
    </dataValidation>
    <dataValidation type="list" allowBlank="1" showInputMessage="1" showErrorMessage="1" sqref="H11:H24">
      <formula1>INDIRECT($C$6)</formula1>
    </dataValidation>
    <dataValidation type="list" allowBlank="1" showInputMessage="1" showErrorMessage="1" sqref="H25">
      <formula1>INDIRECT($C$5)</formula1>
    </dataValidation>
  </dataValidations>
  <printOptions horizontalCentered="1"/>
  <pageMargins left="0.25" right="0.25" top="0.75" bottom="0.75" header="0.3" footer="0.3"/>
  <pageSetup paperSize="8" scale="99" orientation="landscape" cellComments="asDisplayed"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マスタ!$C$3:$C$4</xm:f>
          </x14:formula1>
          <xm:sqref>C6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pageSetUpPr fitToPage="1"/>
  </sheetPr>
  <dimension ref="A1:I39"/>
  <sheetViews>
    <sheetView view="pageBreakPreview" topLeftCell="A7" zoomScale="85" zoomScaleNormal="70" zoomScaleSheetLayoutView="85" workbookViewId="0">
      <selection activeCell="F13" sqref="F13"/>
    </sheetView>
  </sheetViews>
  <sheetFormatPr defaultRowHeight="13.5"/>
  <cols>
    <col min="1" max="1" width="6.375" style="2" customWidth="1"/>
    <col min="2" max="2" width="17.25" style="2" bestFit="1" customWidth="1"/>
    <col min="3" max="3" width="34.25" style="2" customWidth="1"/>
    <col min="4" max="5" width="33.625" style="2" customWidth="1"/>
    <col min="6" max="6" width="21" style="2" customWidth="1"/>
    <col min="7" max="7" width="19" style="2" customWidth="1"/>
    <col min="8" max="8" width="15.625" style="2" customWidth="1"/>
    <col min="9" max="9" width="20.625" style="2" customWidth="1"/>
    <col min="10" max="16384" width="9" style="2"/>
  </cols>
  <sheetData>
    <row r="1" spans="1:9" ht="29.25" customHeight="1">
      <c r="A1" s="1"/>
      <c r="B1" s="192" t="s">
        <v>0</v>
      </c>
      <c r="C1" s="193"/>
      <c r="D1" s="193"/>
      <c r="E1" s="193"/>
      <c r="F1" s="193"/>
      <c r="G1" s="193"/>
      <c r="H1" s="193"/>
      <c r="I1" s="193"/>
    </row>
    <row r="2" spans="1:9" ht="18" thickBot="1">
      <c r="A2" s="1"/>
      <c r="B2" s="3"/>
      <c r="C2" s="1"/>
      <c r="D2" s="1"/>
      <c r="E2" s="4"/>
      <c r="F2" s="1"/>
      <c r="G2" s="5"/>
      <c r="H2" s="5"/>
      <c r="I2" s="5"/>
    </row>
    <row r="3" spans="1:9" s="6" customFormat="1" ht="24.95" customHeight="1">
      <c r="B3" s="3"/>
      <c r="C3" s="3"/>
      <c r="D3" s="3"/>
      <c r="E3" s="7"/>
      <c r="F3" s="8" t="s">
        <v>1</v>
      </c>
      <c r="G3" s="9" t="s">
        <v>2</v>
      </c>
      <c r="H3" s="10" t="s">
        <v>3</v>
      </c>
      <c r="I3" s="11"/>
    </row>
    <row r="4" spans="1:9" s="6" customFormat="1" ht="24.95" customHeight="1" thickBot="1">
      <c r="A4" s="3"/>
      <c r="B4" s="3"/>
      <c r="C4" s="3"/>
      <c r="D4" s="3"/>
      <c r="E4" s="7"/>
      <c r="F4" s="12" t="s">
        <v>4</v>
      </c>
      <c r="G4" s="194" t="s">
        <v>5</v>
      </c>
      <c r="H4" s="195"/>
      <c r="I4" s="11"/>
    </row>
    <row r="5" spans="1:9" s="6" customFormat="1" ht="24.95" customHeight="1">
      <c r="A5" s="3"/>
      <c r="B5" s="8" t="s">
        <v>6</v>
      </c>
      <c r="C5" s="13" t="s">
        <v>23</v>
      </c>
      <c r="D5" s="14"/>
      <c r="E5" s="7"/>
      <c r="F5" s="15" t="s">
        <v>7</v>
      </c>
      <c r="G5" s="196" t="s">
        <v>8</v>
      </c>
      <c r="H5" s="195"/>
      <c r="I5" s="16"/>
    </row>
    <row r="6" spans="1:9" s="6" customFormat="1" ht="24.95" customHeight="1" thickBot="1">
      <c r="A6" s="3"/>
      <c r="B6" s="17" t="s">
        <v>9</v>
      </c>
      <c r="C6" s="18" t="s">
        <v>10</v>
      </c>
      <c r="D6" s="14"/>
      <c r="E6" s="7"/>
      <c r="F6" s="17" t="s">
        <v>11</v>
      </c>
      <c r="G6" s="197" t="s">
        <v>12</v>
      </c>
      <c r="H6" s="198"/>
      <c r="I6" s="14"/>
    </row>
    <row r="7" spans="1:9" ht="24.95" customHeight="1">
      <c r="A7" s="1"/>
      <c r="B7" s="1"/>
      <c r="C7" s="19"/>
      <c r="D7" s="20"/>
      <c r="E7" s="19"/>
      <c r="F7" s="19"/>
      <c r="G7" s="21"/>
      <c r="H7" s="22"/>
      <c r="I7" s="23"/>
    </row>
    <row r="8" spans="1:9" ht="24.95" customHeight="1">
      <c r="A8" s="1"/>
      <c r="B8" s="1"/>
      <c r="C8" s="19"/>
      <c r="D8" s="20"/>
      <c r="E8" s="19"/>
      <c r="F8" s="19"/>
      <c r="G8" s="21"/>
      <c r="H8" s="22"/>
      <c r="I8" s="23"/>
    </row>
    <row r="9" spans="1:9" ht="27.75" customHeight="1">
      <c r="A9" s="199" t="s">
        <v>13</v>
      </c>
      <c r="B9" s="200"/>
      <c r="C9" s="200"/>
      <c r="D9" s="200"/>
      <c r="E9" s="200"/>
      <c r="F9" s="200"/>
      <c r="G9" s="200"/>
      <c r="H9" s="201"/>
      <c r="I9" s="202" t="s">
        <v>14</v>
      </c>
    </row>
    <row r="10" spans="1:9" ht="69" customHeight="1" thickBot="1">
      <c r="A10" s="24" t="s">
        <v>15</v>
      </c>
      <c r="B10" s="25" t="s">
        <v>16</v>
      </c>
      <c r="C10" s="26" t="s">
        <v>17</v>
      </c>
      <c r="D10" s="26" t="s">
        <v>18</v>
      </c>
      <c r="E10" s="26" t="s">
        <v>19</v>
      </c>
      <c r="F10" s="27" t="s">
        <v>20</v>
      </c>
      <c r="G10" s="28" t="s">
        <v>21</v>
      </c>
      <c r="H10" s="29" t="s">
        <v>22</v>
      </c>
      <c r="I10" s="203"/>
    </row>
    <row r="11" spans="1:9" ht="26.25" customHeight="1">
      <c r="A11" s="24">
        <v>1</v>
      </c>
      <c r="B11" s="30">
        <v>44114</v>
      </c>
      <c r="C11" s="31" t="s">
        <v>26</v>
      </c>
      <c r="D11" s="31" t="s">
        <v>27</v>
      </c>
      <c r="E11" s="31"/>
      <c r="F11" s="32">
        <v>121212312345</v>
      </c>
      <c r="G11" s="33" t="s">
        <v>56</v>
      </c>
      <c r="H11" s="34"/>
      <c r="I11" s="35"/>
    </row>
    <row r="12" spans="1:9" ht="26.25" customHeight="1">
      <c r="A12" s="24">
        <v>2</v>
      </c>
      <c r="B12" s="30">
        <v>44053</v>
      </c>
      <c r="C12" s="31" t="s">
        <v>29</v>
      </c>
      <c r="D12" s="31" t="s">
        <v>27</v>
      </c>
      <c r="E12" s="31"/>
      <c r="F12" s="32"/>
      <c r="G12" s="37" t="s">
        <v>30</v>
      </c>
      <c r="H12" s="34"/>
      <c r="I12" s="35"/>
    </row>
    <row r="13" spans="1:9" ht="26.25" customHeight="1">
      <c r="A13" s="24">
        <v>3</v>
      </c>
      <c r="B13" s="30">
        <v>43855</v>
      </c>
      <c r="C13" s="31" t="s">
        <v>26</v>
      </c>
      <c r="D13" s="31" t="s">
        <v>27</v>
      </c>
      <c r="E13" s="31"/>
      <c r="F13" s="32"/>
      <c r="G13" s="37" t="s">
        <v>34</v>
      </c>
      <c r="H13" s="34"/>
      <c r="I13" s="35"/>
    </row>
    <row r="14" spans="1:9" ht="26.25" customHeight="1">
      <c r="A14" s="24">
        <v>4</v>
      </c>
      <c r="B14" s="30">
        <v>43692</v>
      </c>
      <c r="C14" s="31" t="s">
        <v>37</v>
      </c>
      <c r="D14" s="31" t="s">
        <v>31</v>
      </c>
      <c r="E14" s="31" t="s">
        <v>38</v>
      </c>
      <c r="F14" s="32"/>
      <c r="G14" s="37" t="s">
        <v>32</v>
      </c>
      <c r="H14" s="34">
        <v>7</v>
      </c>
      <c r="I14" s="35"/>
    </row>
    <row r="15" spans="1:9" ht="26.25" customHeight="1">
      <c r="A15" s="24">
        <v>5</v>
      </c>
      <c r="B15" s="30">
        <v>43676</v>
      </c>
      <c r="C15" s="31" t="s">
        <v>37</v>
      </c>
      <c r="D15" s="31" t="s">
        <v>31</v>
      </c>
      <c r="E15" s="31" t="s">
        <v>40</v>
      </c>
      <c r="F15" s="32"/>
      <c r="G15" s="37" t="s">
        <v>32</v>
      </c>
      <c r="H15" s="34">
        <v>6</v>
      </c>
      <c r="I15" s="35"/>
    </row>
    <row r="16" spans="1:9" ht="26.25" customHeight="1">
      <c r="A16" s="24">
        <v>6</v>
      </c>
      <c r="B16" s="30">
        <v>43115</v>
      </c>
      <c r="C16" s="31" t="s">
        <v>37</v>
      </c>
      <c r="D16" s="31" t="s">
        <v>31</v>
      </c>
      <c r="E16" s="38" t="s">
        <v>42</v>
      </c>
      <c r="F16" s="32"/>
      <c r="G16" s="37" t="s">
        <v>32</v>
      </c>
      <c r="H16" s="34">
        <v>8</v>
      </c>
      <c r="I16" s="35"/>
    </row>
    <row r="17" spans="1:9" ht="26.25" customHeight="1">
      <c r="A17" s="24">
        <v>7</v>
      </c>
      <c r="B17" s="30"/>
      <c r="C17" s="39"/>
      <c r="D17" s="31"/>
      <c r="E17" s="31"/>
      <c r="F17" s="32"/>
      <c r="G17" s="37"/>
      <c r="H17" s="34"/>
      <c r="I17" s="35"/>
    </row>
    <row r="18" spans="1:9" ht="26.25" customHeight="1">
      <c r="A18" s="24">
        <v>8</v>
      </c>
      <c r="B18" s="30"/>
      <c r="C18" s="31"/>
      <c r="D18" s="31"/>
      <c r="E18" s="31"/>
      <c r="F18" s="32"/>
      <c r="G18" s="37"/>
      <c r="H18" s="34"/>
      <c r="I18" s="35"/>
    </row>
    <row r="19" spans="1:9" ht="26.25" customHeight="1">
      <c r="A19" s="24">
        <v>9</v>
      </c>
      <c r="B19" s="40"/>
      <c r="C19" s="31"/>
      <c r="D19" s="31"/>
      <c r="E19" s="31"/>
      <c r="F19" s="32"/>
      <c r="G19" s="37"/>
      <c r="H19" s="34"/>
      <c r="I19" s="35"/>
    </row>
    <row r="20" spans="1:9" ht="26.25" customHeight="1">
      <c r="A20" s="24">
        <v>10</v>
      </c>
      <c r="B20" s="30"/>
      <c r="C20" s="31"/>
      <c r="D20" s="31"/>
      <c r="E20" s="31"/>
      <c r="F20" s="32"/>
      <c r="G20" s="37"/>
      <c r="H20" s="34"/>
      <c r="I20" s="35"/>
    </row>
    <row r="21" spans="1:9" ht="26.25" customHeight="1">
      <c r="A21" s="24">
        <v>11</v>
      </c>
      <c r="B21" s="30"/>
      <c r="C21" s="31"/>
      <c r="D21" s="31"/>
      <c r="E21" s="31"/>
      <c r="F21" s="32"/>
      <c r="G21" s="37"/>
      <c r="H21" s="34"/>
      <c r="I21" s="35"/>
    </row>
    <row r="22" spans="1:9" ht="26.25" customHeight="1">
      <c r="A22" s="24">
        <v>12</v>
      </c>
      <c r="B22" s="30"/>
      <c r="C22" s="39"/>
      <c r="D22" s="31"/>
      <c r="E22" s="31"/>
      <c r="F22" s="32"/>
      <c r="G22" s="37"/>
      <c r="H22" s="34"/>
      <c r="I22" s="35"/>
    </row>
    <row r="23" spans="1:9" ht="26.25" customHeight="1">
      <c r="A23" s="24">
        <v>13</v>
      </c>
      <c r="B23" s="30"/>
      <c r="C23" s="31"/>
      <c r="D23" s="31"/>
      <c r="E23" s="31"/>
      <c r="F23" s="32"/>
      <c r="G23" s="37"/>
      <c r="H23" s="34"/>
      <c r="I23" s="35"/>
    </row>
    <row r="24" spans="1:9" ht="26.25" customHeight="1">
      <c r="A24" s="24">
        <v>14</v>
      </c>
      <c r="B24" s="40"/>
      <c r="C24" s="31"/>
      <c r="D24" s="31"/>
      <c r="E24" s="31"/>
      <c r="F24" s="32"/>
      <c r="G24" s="37"/>
      <c r="H24" s="34"/>
      <c r="I24" s="35"/>
    </row>
    <row r="25" spans="1:9" ht="26.25" customHeight="1" thickBot="1">
      <c r="A25" s="42">
        <v>15</v>
      </c>
      <c r="B25" s="43"/>
      <c r="C25" s="44"/>
      <c r="D25" s="31"/>
      <c r="E25" s="44"/>
      <c r="F25" s="45"/>
      <c r="G25" s="46"/>
      <c r="H25" s="34"/>
      <c r="I25" s="47"/>
    </row>
    <row r="26" spans="1:9" ht="26.25" customHeight="1" thickTop="1">
      <c r="A26" s="179" t="s">
        <v>46</v>
      </c>
      <c r="B26" s="180"/>
      <c r="C26" s="180"/>
      <c r="D26" s="180"/>
      <c r="E26" s="180"/>
      <c r="F26" s="181"/>
      <c r="G26" s="182">
        <v>1</v>
      </c>
      <c r="H26" s="183"/>
      <c r="I26" s="48"/>
    </row>
    <row r="27" spans="1:9" ht="26.25" customHeight="1" thickBot="1">
      <c r="A27" s="184" t="s">
        <v>47</v>
      </c>
      <c r="B27" s="185"/>
      <c r="C27" s="185"/>
      <c r="D27" s="185"/>
      <c r="E27" s="185"/>
      <c r="F27" s="186"/>
      <c r="G27" s="187">
        <v>3</v>
      </c>
      <c r="H27" s="188"/>
      <c r="I27" s="49"/>
    </row>
    <row r="28" spans="1:9" ht="26.25" customHeight="1">
      <c r="A28" s="184" t="s">
        <v>48</v>
      </c>
      <c r="B28" s="185"/>
      <c r="C28" s="185"/>
      <c r="D28" s="185"/>
      <c r="E28" s="185"/>
      <c r="F28" s="189"/>
      <c r="G28" s="190">
        <f>SUM(G26:H27)</f>
        <v>4</v>
      </c>
      <c r="H28" s="191"/>
      <c r="I28" s="35"/>
    </row>
    <row r="29" spans="1:9">
      <c r="B29" s="1"/>
      <c r="C29" s="5"/>
      <c r="D29" s="1"/>
      <c r="E29" s="1"/>
      <c r="F29" s="1"/>
      <c r="G29" s="1"/>
      <c r="H29" s="1"/>
      <c r="I29" s="1"/>
    </row>
    <row r="30" spans="1:9" s="52" customFormat="1" ht="15" customHeight="1">
      <c r="A30" s="50"/>
      <c r="B30" s="51" t="s">
        <v>49</v>
      </c>
      <c r="C30" s="50"/>
      <c r="D30" s="50"/>
      <c r="E30" s="50"/>
      <c r="F30" s="50"/>
      <c r="G30" s="50"/>
      <c r="H30" s="50"/>
      <c r="I30" s="50"/>
    </row>
    <row r="31" spans="1:9" s="52" customFormat="1" ht="15" customHeight="1">
      <c r="A31" s="50"/>
      <c r="B31" s="50" t="s">
        <v>50</v>
      </c>
      <c r="C31" s="50"/>
      <c r="D31" s="50"/>
      <c r="E31" s="50"/>
      <c r="F31" s="50"/>
      <c r="G31" s="50"/>
      <c r="H31" s="50"/>
      <c r="I31" s="50"/>
    </row>
    <row r="32" spans="1:9" s="52" customFormat="1" ht="15" customHeight="1">
      <c r="A32" s="50"/>
      <c r="B32" s="50" t="s">
        <v>51</v>
      </c>
      <c r="C32" s="50"/>
      <c r="D32" s="50"/>
      <c r="E32" s="50"/>
      <c r="F32" s="50"/>
      <c r="G32" s="50"/>
      <c r="H32" s="50"/>
      <c r="I32" s="50"/>
    </row>
    <row r="33" spans="1:9" s="52" customFormat="1" ht="15" customHeight="1">
      <c r="A33" s="50"/>
      <c r="B33" s="50" t="s">
        <v>52</v>
      </c>
      <c r="C33" s="50"/>
      <c r="D33" s="50"/>
      <c r="E33" s="50"/>
      <c r="F33" s="50"/>
      <c r="G33" s="50"/>
      <c r="H33" s="50"/>
      <c r="I33" s="50"/>
    </row>
    <row r="34" spans="1:9" s="52" customFormat="1" ht="15" customHeight="1">
      <c r="A34" s="50"/>
      <c r="B34" s="50" t="s">
        <v>53</v>
      </c>
      <c r="C34" s="50"/>
      <c r="D34" s="50"/>
      <c r="E34" s="50"/>
      <c r="F34" s="50"/>
      <c r="G34" s="50"/>
      <c r="H34" s="50"/>
      <c r="I34" s="50"/>
    </row>
    <row r="35" spans="1:9" s="52" customFormat="1" ht="15" customHeight="1">
      <c r="A35" s="50"/>
      <c r="B35" s="50" t="s">
        <v>54</v>
      </c>
      <c r="C35" s="50"/>
      <c r="D35" s="50"/>
      <c r="E35" s="50"/>
      <c r="F35" s="50"/>
      <c r="G35" s="50"/>
      <c r="H35" s="50"/>
      <c r="I35" s="50"/>
    </row>
    <row r="36" spans="1:9" s="52" customFormat="1" ht="30" customHeight="1">
      <c r="A36" s="50"/>
      <c r="B36" s="177" t="s">
        <v>61</v>
      </c>
      <c r="C36" s="178"/>
      <c r="D36" s="178"/>
      <c r="E36" s="178"/>
      <c r="F36" s="178"/>
      <c r="G36" s="178"/>
      <c r="H36" s="178"/>
      <c r="I36" s="178"/>
    </row>
    <row r="37" spans="1:9" s="52" customFormat="1" ht="15" customHeight="1">
      <c r="A37" s="50"/>
      <c r="B37" s="50" t="s">
        <v>55</v>
      </c>
      <c r="C37" s="50"/>
      <c r="D37" s="50"/>
      <c r="E37" s="50"/>
      <c r="F37" s="50"/>
      <c r="G37" s="50"/>
      <c r="H37" s="50"/>
      <c r="I37" s="50"/>
    </row>
    <row r="38" spans="1:9" s="52" customFormat="1" ht="15" customHeight="1">
      <c r="A38" s="50"/>
      <c r="B38" s="50" t="s">
        <v>60</v>
      </c>
      <c r="C38" s="50"/>
      <c r="D38" s="50"/>
      <c r="E38" s="50"/>
      <c r="F38" s="50"/>
      <c r="G38" s="50"/>
      <c r="H38" s="50"/>
      <c r="I38" s="50"/>
    </row>
    <row r="39" spans="1:9" s="53" customFormat="1" ht="15" customHeight="1">
      <c r="A39" s="51"/>
      <c r="B39" s="51" t="s">
        <v>57</v>
      </c>
      <c r="C39" s="51"/>
      <c r="D39" s="51"/>
      <c r="E39" s="51"/>
      <c r="F39" s="51"/>
      <c r="G39" s="51"/>
      <c r="H39" s="51"/>
      <c r="I39" s="51"/>
    </row>
  </sheetData>
  <sheetProtection algorithmName="SHA-512" hashValue="iMwZ/5t4T9oOEhWLfRcWXNcBtn9eF/VAORHbGo4Z0wdmpZifA9v4pnjrECjbWtj7ERlyYTELpxmbq3qTubNP0A==" saltValue="1HDN0CaNKiwlSSgGDzMyaA==" spinCount="100000" sheet="1" objects="1" scenarios="1"/>
  <mergeCells count="13">
    <mergeCell ref="B1:I1"/>
    <mergeCell ref="G4:H4"/>
    <mergeCell ref="G5:H5"/>
    <mergeCell ref="G6:H6"/>
    <mergeCell ref="A9:H9"/>
    <mergeCell ref="I9:I10"/>
    <mergeCell ref="B36:I36"/>
    <mergeCell ref="A26:F26"/>
    <mergeCell ref="G26:H26"/>
    <mergeCell ref="A27:F27"/>
    <mergeCell ref="G27:H27"/>
    <mergeCell ref="A28:F28"/>
    <mergeCell ref="G28:H28"/>
  </mergeCells>
  <phoneticPr fontId="2"/>
  <conditionalFormatting sqref="E11:E25">
    <cfRule type="expression" dxfId="370" priority="2">
      <formula>$D11="保育士等キャリアアップ研修"</formula>
    </cfRule>
  </conditionalFormatting>
  <conditionalFormatting sqref="H11:H25">
    <cfRule type="expression" dxfId="369" priority="1">
      <formula>$D11="保育士等キャリアアップ研修"</formula>
    </cfRule>
  </conditionalFormatting>
  <dataValidations count="4">
    <dataValidation type="list" allowBlank="1" showInputMessage="1" showErrorMessage="1" sqref="G11:G25">
      <formula1>INDIRECT($C$5)</formula1>
    </dataValidation>
    <dataValidation type="custom" allowBlank="1" showInputMessage="1" showErrorMessage="1" sqref="H11:H25">
      <formula1>OR(AND(D11="保育士等キャリアアップ研修",H11=""),AND(D11="幼稚園教諭免許状更新講習",H11&lt;&gt;""))</formula1>
    </dataValidation>
    <dataValidation type="custom" allowBlank="1" showInputMessage="1" showErrorMessage="1" sqref="E11:E24">
      <formula1>OR(AND(D11="保育士等キャリアアップ研修",E11=""),AND(D11="幼稚園教諭免許状更新講習",E11&lt;&gt;""))</formula1>
    </dataValidation>
    <dataValidation type="list" allowBlank="1" showInputMessage="1" showErrorMessage="1" sqref="G3">
      <formula1>"鶴見,神奈川,西,中,南,港南,保土ケ谷,旭,磯子,金沢,港北,緑,青葉,都筑,泉,栄,戸塚,瀬谷"</formula1>
    </dataValidation>
  </dataValidations>
  <printOptions horizontalCentered="1"/>
  <pageMargins left="0.25" right="0.25" top="0.75" bottom="0.75" header="0.3" footer="0.3"/>
  <pageSetup paperSize="9" scale="56" orientation="landscape" cellComments="asDisplayed"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マスタ!$B$3:$B$6</xm:f>
          </x14:formula1>
          <xm:sqref>G4:H4</xm:sqref>
        </x14:dataValidation>
        <x14:dataValidation type="list" allowBlank="1" showInputMessage="1" showErrorMessage="1">
          <x14:formula1>
            <xm:f>マスタ!$C$3:$C$6</xm:f>
          </x14:formula1>
          <xm:sqref>C5</xm:sqref>
        </x14:dataValidation>
        <x14:dataValidation type="list" allowBlank="1" showInputMessage="1" showErrorMessage="1">
          <x14:formula1>
            <xm:f>マスタ!$D$3:$D$4</xm:f>
          </x14:formula1>
          <xm:sqref>D11:D25</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W41"/>
  <sheetViews>
    <sheetView showZeros="0" view="pageBreakPreview" zoomScale="85" zoomScaleNormal="70" zoomScaleSheetLayoutView="85" workbookViewId="0">
      <selection activeCell="B11" sqref="B11"/>
    </sheetView>
  </sheetViews>
  <sheetFormatPr defaultRowHeight="18.75"/>
  <cols>
    <col min="1" max="1" width="5" style="66" customWidth="1"/>
    <col min="2" max="2" width="13.625" style="71" customWidth="1"/>
    <col min="3" max="3" width="33.875" style="2" customWidth="1"/>
    <col min="4" max="4" width="9.375" style="2" customWidth="1"/>
    <col min="5" max="5" width="37.625" style="2" customWidth="1"/>
    <col min="6" max="6" width="42.875" style="2" customWidth="1"/>
    <col min="7" max="7" width="19.625" style="2" customWidth="1"/>
    <col min="8" max="8" width="19" style="2" customWidth="1"/>
    <col min="9" max="9" width="15.625" style="2" hidden="1" customWidth="1"/>
    <col min="10" max="10" width="27.5" style="2" customWidth="1"/>
    <col min="11" max="12" width="9" style="2" customWidth="1"/>
    <col min="13" max="14" width="9" style="2"/>
    <col min="15" max="15" width="50.625" style="2" customWidth="1"/>
    <col min="16" max="16384" width="9" style="2"/>
  </cols>
  <sheetData>
    <row r="1" spans="1:23" ht="29.25" customHeight="1">
      <c r="A1" s="74" t="s">
        <v>73</v>
      </c>
      <c r="B1" s="70"/>
      <c r="C1" s="59"/>
      <c r="D1" s="60" t="s">
        <v>62</v>
      </c>
      <c r="E1" s="122">
        <f>①集計表!F1</f>
        <v>5</v>
      </c>
      <c r="F1" s="61" t="s">
        <v>110</v>
      </c>
      <c r="G1" s="59"/>
      <c r="H1" s="59"/>
      <c r="I1" s="59"/>
      <c r="J1" s="73"/>
      <c r="K1" s="173"/>
      <c r="L1" s="173"/>
      <c r="M1" s="173"/>
      <c r="N1" s="173"/>
      <c r="O1" s="173"/>
      <c r="P1" s="173"/>
      <c r="Q1" s="173"/>
      <c r="R1" s="173"/>
      <c r="S1" s="173"/>
      <c r="T1" s="173"/>
      <c r="U1" s="173"/>
      <c r="V1" s="173"/>
      <c r="W1" s="173"/>
    </row>
    <row r="2" spans="1:23" ht="19.5" thickBot="1">
      <c r="A2" s="65"/>
      <c r="B2" s="58"/>
      <c r="C2" s="1"/>
      <c r="D2" s="1"/>
      <c r="E2" s="1"/>
      <c r="F2" s="4"/>
      <c r="G2" s="1"/>
      <c r="H2" s="5"/>
      <c r="I2" s="5"/>
      <c r="J2" s="5"/>
      <c r="K2" s="173"/>
      <c r="L2" s="173"/>
      <c r="M2" s="173"/>
      <c r="N2" s="173"/>
      <c r="O2" s="173"/>
      <c r="P2" s="173"/>
      <c r="Q2" s="173"/>
      <c r="R2" s="173"/>
      <c r="S2" s="173"/>
      <c r="T2" s="173"/>
      <c r="U2" s="173"/>
      <c r="V2" s="173"/>
      <c r="W2" s="173"/>
    </row>
    <row r="3" spans="1:23" s="6" customFormat="1" ht="24.95" customHeight="1">
      <c r="A3" s="66"/>
      <c r="B3" s="58"/>
      <c r="C3" s="3"/>
      <c r="D3" s="3"/>
      <c r="E3" s="3"/>
      <c r="F3" s="7"/>
      <c r="G3" s="8" t="s">
        <v>1</v>
      </c>
      <c r="H3" s="121">
        <f>①集計表!O3</f>
        <v>0</v>
      </c>
      <c r="I3" s="120" t="s">
        <v>3</v>
      </c>
      <c r="J3" s="120" t="s">
        <v>3</v>
      </c>
      <c r="K3" s="174"/>
      <c r="L3" s="174"/>
      <c r="M3" s="174"/>
      <c r="N3" s="174"/>
      <c r="O3" s="174"/>
      <c r="P3" s="174"/>
      <c r="Q3" s="174"/>
      <c r="R3" s="174"/>
      <c r="S3" s="174"/>
      <c r="T3" s="174"/>
      <c r="U3" s="174"/>
      <c r="V3" s="174"/>
      <c r="W3" s="174"/>
    </row>
    <row r="4" spans="1:23" s="6" customFormat="1" ht="24.95" customHeight="1">
      <c r="A4" s="65"/>
      <c r="B4" s="58"/>
      <c r="C4" s="3"/>
      <c r="D4" s="3"/>
      <c r="E4" s="3"/>
      <c r="F4" s="7"/>
      <c r="G4" s="12" t="s">
        <v>4</v>
      </c>
      <c r="H4" s="247">
        <f>①集計表!O4</f>
        <v>0</v>
      </c>
      <c r="I4" s="247"/>
      <c r="J4" s="248"/>
      <c r="K4" s="174"/>
      <c r="L4" s="174"/>
      <c r="M4" s="174"/>
      <c r="N4" s="174"/>
      <c r="O4" s="174"/>
      <c r="P4" s="174"/>
      <c r="Q4" s="174"/>
      <c r="R4" s="174"/>
      <c r="S4" s="174"/>
      <c r="T4" s="174"/>
      <c r="U4" s="174"/>
      <c r="V4" s="174"/>
      <c r="W4" s="174"/>
    </row>
    <row r="5" spans="1:23" s="6" customFormat="1" ht="24.95" customHeight="1" thickBot="1">
      <c r="A5" s="65"/>
      <c r="B5" s="77"/>
      <c r="C5" s="3"/>
      <c r="D5" s="14"/>
      <c r="E5" s="14"/>
      <c r="F5" s="7"/>
      <c r="G5" s="15" t="s">
        <v>7</v>
      </c>
      <c r="H5" s="249">
        <f>①集計表!O5</f>
        <v>0</v>
      </c>
      <c r="I5" s="249"/>
      <c r="J5" s="250"/>
      <c r="K5" s="174"/>
      <c r="L5" s="174"/>
      <c r="M5" s="174"/>
      <c r="N5" s="174"/>
      <c r="O5" s="174"/>
      <c r="P5" s="174"/>
      <c r="Q5" s="174"/>
      <c r="R5" s="174"/>
      <c r="S5" s="174"/>
      <c r="T5" s="174"/>
      <c r="U5" s="174"/>
      <c r="V5" s="174"/>
      <c r="W5" s="174"/>
    </row>
    <row r="6" spans="1:23" s="6" customFormat="1" ht="24.95" customHeight="1">
      <c r="A6" s="65"/>
      <c r="B6" s="72" t="s">
        <v>6</v>
      </c>
      <c r="C6" s="260"/>
      <c r="D6" s="261"/>
      <c r="E6" s="14"/>
      <c r="F6" s="7"/>
      <c r="G6" s="76" t="s">
        <v>64</v>
      </c>
      <c r="H6" s="249">
        <f>①集計表!O6</f>
        <v>0</v>
      </c>
      <c r="I6" s="249"/>
      <c r="J6" s="250"/>
      <c r="K6" s="174"/>
      <c r="L6" s="174" t="str">
        <f>IF(C6="なし_職員処遇改善費の対象者","研修名_職員処遇改善費","研修名_処遇Ⅱ")</f>
        <v>研修名_処遇Ⅱ</v>
      </c>
      <c r="M6" s="174"/>
      <c r="N6" s="174"/>
      <c r="O6" s="174"/>
      <c r="P6" s="174"/>
      <c r="Q6" s="174"/>
      <c r="R6" s="174"/>
      <c r="S6" s="174"/>
      <c r="T6" s="174"/>
      <c r="U6" s="174"/>
      <c r="V6" s="174"/>
      <c r="W6" s="174"/>
    </row>
    <row r="7" spans="1:23" s="6" customFormat="1" ht="24.95" customHeight="1" thickBot="1">
      <c r="A7" s="65"/>
      <c r="B7" s="140" t="s">
        <v>9</v>
      </c>
      <c r="C7" s="262"/>
      <c r="D7" s="263"/>
      <c r="E7" s="14"/>
      <c r="F7" s="7"/>
      <c r="G7" s="17" t="s">
        <v>65</v>
      </c>
      <c r="H7" s="251">
        <f>①集計表!O7</f>
        <v>0</v>
      </c>
      <c r="I7" s="252"/>
      <c r="J7" s="253"/>
      <c r="K7" s="174"/>
      <c r="L7" s="174"/>
      <c r="M7" s="174"/>
      <c r="N7" s="174"/>
      <c r="O7" s="174"/>
      <c r="P7" s="174"/>
      <c r="Q7" s="174"/>
      <c r="R7" s="174"/>
      <c r="S7" s="174"/>
      <c r="T7" s="174"/>
      <c r="U7" s="174"/>
      <c r="V7" s="174"/>
      <c r="W7" s="174"/>
    </row>
    <row r="8" spans="1:23" s="6" customFormat="1" ht="24.95" customHeight="1" thickBot="1">
      <c r="A8" s="65"/>
      <c r="B8" s="258" t="s">
        <v>111</v>
      </c>
      <c r="C8" s="259"/>
      <c r="D8" s="176" t="s">
        <v>113</v>
      </c>
      <c r="E8" s="14"/>
      <c r="F8" s="7"/>
      <c r="G8" s="131"/>
      <c r="H8" s="21"/>
      <c r="I8" s="139"/>
      <c r="J8" s="139"/>
      <c r="K8" s="174"/>
      <c r="L8" s="174"/>
      <c r="M8" s="174"/>
      <c r="N8" s="174"/>
      <c r="O8" s="174"/>
      <c r="P8" s="174"/>
      <c r="Q8" s="174"/>
      <c r="R8" s="174"/>
      <c r="S8" s="174"/>
      <c r="T8" s="174"/>
      <c r="U8" s="174"/>
      <c r="V8" s="174"/>
      <c r="W8" s="174"/>
    </row>
    <row r="9" spans="1:23" ht="24.95" customHeight="1">
      <c r="A9" s="65"/>
      <c r="B9" s="58"/>
      <c r="C9" s="19"/>
      <c r="D9" s="20"/>
      <c r="E9" s="20"/>
      <c r="F9" s="19"/>
      <c r="G9" s="19"/>
      <c r="H9" s="21"/>
      <c r="I9" s="22"/>
      <c r="J9" s="23"/>
      <c r="K9" s="173"/>
      <c r="L9" s="173"/>
      <c r="M9" s="173"/>
      <c r="N9" s="173"/>
      <c r="O9" s="173"/>
      <c r="P9" s="173"/>
      <c r="Q9" s="173"/>
      <c r="R9" s="173"/>
      <c r="S9" s="173"/>
      <c r="T9" s="173"/>
      <c r="U9" s="173"/>
      <c r="V9" s="173"/>
      <c r="W9" s="173"/>
    </row>
    <row r="10" spans="1:23" ht="69" customHeight="1" thickBot="1">
      <c r="A10" s="64" t="s">
        <v>15</v>
      </c>
      <c r="B10" s="134" t="s">
        <v>127</v>
      </c>
      <c r="C10" s="62" t="s">
        <v>106</v>
      </c>
      <c r="D10" s="256" t="s">
        <v>78</v>
      </c>
      <c r="E10" s="257"/>
      <c r="F10" s="62" t="s">
        <v>19</v>
      </c>
      <c r="G10" s="63" t="s">
        <v>20</v>
      </c>
      <c r="H10" s="75" t="s">
        <v>77</v>
      </c>
      <c r="I10" s="78" t="s">
        <v>76</v>
      </c>
      <c r="J10" s="62" t="s">
        <v>63</v>
      </c>
      <c r="K10" s="173"/>
      <c r="L10" s="173"/>
      <c r="M10" s="173"/>
      <c r="N10" s="173"/>
      <c r="O10" s="173"/>
      <c r="P10" s="173"/>
      <c r="Q10" s="173"/>
      <c r="R10" s="173"/>
      <c r="S10" s="173"/>
      <c r="T10" s="173"/>
      <c r="U10" s="173"/>
      <c r="V10" s="173"/>
      <c r="W10" s="173"/>
    </row>
    <row r="11" spans="1:23" ht="26.25" customHeight="1">
      <c r="A11" s="67">
        <v>1</v>
      </c>
      <c r="B11" s="81"/>
      <c r="C11" s="82"/>
      <c r="D11" s="244"/>
      <c r="E11" s="245"/>
      <c r="F11" s="83"/>
      <c r="G11" s="84"/>
      <c r="H11" s="85"/>
      <c r="I11" s="100"/>
      <c r="J11" s="86"/>
      <c r="K11" s="173">
        <f>IF(H11&lt;&gt;"",1,0)</f>
        <v>0</v>
      </c>
      <c r="L11" s="173" t="str">
        <f>IF(C11="その他",1,"")</f>
        <v/>
      </c>
      <c r="M11" s="173"/>
      <c r="N11" s="173"/>
      <c r="O11" s="173"/>
      <c r="P11" s="173"/>
      <c r="Q11" s="173"/>
      <c r="R11" s="173"/>
      <c r="S11" s="173"/>
      <c r="T11" s="173"/>
      <c r="U11" s="173"/>
      <c r="V11" s="173"/>
      <c r="W11" s="173"/>
    </row>
    <row r="12" spans="1:23" ht="26.25" customHeight="1">
      <c r="A12" s="67">
        <v>2</v>
      </c>
      <c r="B12" s="81"/>
      <c r="C12" s="82"/>
      <c r="D12" s="244"/>
      <c r="E12" s="245"/>
      <c r="F12" s="83"/>
      <c r="G12" s="84"/>
      <c r="H12" s="87"/>
      <c r="I12" s="101"/>
      <c r="J12" s="86"/>
      <c r="K12" s="173">
        <f t="shared" ref="K12:K25" si="0">IF(H12&lt;&gt;"",1,0)</f>
        <v>0</v>
      </c>
      <c r="L12" s="173" t="str">
        <f t="shared" ref="L12:L25" si="1">IF(C12="その他",1,"")</f>
        <v/>
      </c>
      <c r="M12" s="173"/>
      <c r="N12" s="173"/>
      <c r="O12" s="173"/>
      <c r="P12" s="173"/>
      <c r="Q12" s="173"/>
      <c r="R12" s="173"/>
      <c r="S12" s="173"/>
      <c r="T12" s="173"/>
      <c r="U12" s="173"/>
      <c r="V12" s="173"/>
      <c r="W12" s="173"/>
    </row>
    <row r="13" spans="1:23" ht="26.25" customHeight="1">
      <c r="A13" s="67">
        <v>3</v>
      </c>
      <c r="B13" s="81"/>
      <c r="C13" s="82"/>
      <c r="D13" s="244"/>
      <c r="E13" s="245"/>
      <c r="F13" s="83"/>
      <c r="G13" s="84"/>
      <c r="H13" s="87"/>
      <c r="I13" s="101"/>
      <c r="J13" s="86"/>
      <c r="K13" s="173">
        <f t="shared" si="0"/>
        <v>0</v>
      </c>
      <c r="L13" s="173" t="str">
        <f t="shared" si="1"/>
        <v/>
      </c>
      <c r="M13" s="173"/>
      <c r="N13" s="173"/>
      <c r="O13" s="173"/>
      <c r="P13" s="173"/>
      <c r="Q13" s="173"/>
      <c r="R13" s="173"/>
      <c r="S13" s="173"/>
      <c r="T13" s="173"/>
      <c r="U13" s="173"/>
      <c r="V13" s="173"/>
      <c r="W13" s="173"/>
    </row>
    <row r="14" spans="1:23" ht="26.25" customHeight="1">
      <c r="A14" s="67">
        <v>4</v>
      </c>
      <c r="B14" s="81"/>
      <c r="C14" s="82"/>
      <c r="D14" s="244"/>
      <c r="E14" s="245"/>
      <c r="F14" s="83"/>
      <c r="G14" s="84"/>
      <c r="H14" s="87"/>
      <c r="I14" s="101"/>
      <c r="J14" s="86"/>
      <c r="K14" s="173">
        <f>IF(H14&lt;&gt;"",1,0)</f>
        <v>0</v>
      </c>
      <c r="L14" s="173" t="str">
        <f t="shared" si="1"/>
        <v/>
      </c>
      <c r="M14" s="173"/>
      <c r="N14" s="173"/>
      <c r="O14" s="173"/>
      <c r="P14" s="173"/>
      <c r="Q14" s="173"/>
      <c r="R14" s="173"/>
      <c r="S14" s="173"/>
      <c r="T14" s="173"/>
      <c r="U14" s="173"/>
      <c r="V14" s="173"/>
      <c r="W14" s="173"/>
    </row>
    <row r="15" spans="1:23" ht="26.25" customHeight="1">
      <c r="A15" s="67">
        <v>5</v>
      </c>
      <c r="B15" s="81"/>
      <c r="C15" s="82"/>
      <c r="D15" s="244"/>
      <c r="E15" s="245"/>
      <c r="F15" s="83"/>
      <c r="G15" s="84"/>
      <c r="H15" s="87"/>
      <c r="I15" s="101"/>
      <c r="J15" s="86"/>
      <c r="K15" s="173">
        <f t="shared" si="0"/>
        <v>0</v>
      </c>
      <c r="L15" s="173" t="str">
        <f t="shared" si="1"/>
        <v/>
      </c>
      <c r="M15" s="173"/>
      <c r="N15" s="173"/>
      <c r="O15" s="173"/>
      <c r="P15" s="173"/>
      <c r="Q15" s="173"/>
      <c r="R15" s="173"/>
      <c r="S15" s="173"/>
      <c r="T15" s="173"/>
      <c r="U15" s="173"/>
      <c r="V15" s="173"/>
      <c r="W15" s="173"/>
    </row>
    <row r="16" spans="1:23" ht="26.25" customHeight="1">
      <c r="A16" s="67">
        <v>6</v>
      </c>
      <c r="B16" s="81"/>
      <c r="C16" s="82"/>
      <c r="D16" s="244"/>
      <c r="E16" s="245"/>
      <c r="F16" s="83"/>
      <c r="G16" s="84"/>
      <c r="H16" s="87"/>
      <c r="I16" s="101"/>
      <c r="J16" s="86"/>
      <c r="K16" s="173">
        <f t="shared" si="0"/>
        <v>0</v>
      </c>
      <c r="L16" s="173" t="str">
        <f t="shared" si="1"/>
        <v/>
      </c>
      <c r="M16" s="173"/>
      <c r="N16" s="173"/>
      <c r="O16" s="173"/>
      <c r="P16" s="173"/>
      <c r="Q16" s="173"/>
      <c r="R16" s="173"/>
      <c r="S16" s="173"/>
      <c r="T16" s="173"/>
      <c r="U16" s="173"/>
      <c r="V16" s="173"/>
      <c r="W16" s="173"/>
    </row>
    <row r="17" spans="1:23" ht="26.25" customHeight="1">
      <c r="A17" s="67">
        <v>7</v>
      </c>
      <c r="B17" s="81"/>
      <c r="C17" s="82"/>
      <c r="D17" s="244"/>
      <c r="E17" s="245"/>
      <c r="F17" s="83"/>
      <c r="G17" s="84"/>
      <c r="H17" s="87"/>
      <c r="I17" s="101"/>
      <c r="J17" s="86"/>
      <c r="K17" s="173">
        <f t="shared" si="0"/>
        <v>0</v>
      </c>
      <c r="L17" s="173" t="str">
        <f t="shared" si="1"/>
        <v/>
      </c>
      <c r="M17" s="173"/>
      <c r="N17" s="173"/>
      <c r="O17" s="173"/>
      <c r="P17" s="173"/>
      <c r="Q17" s="173"/>
      <c r="R17" s="173"/>
      <c r="S17" s="173"/>
      <c r="T17" s="173"/>
      <c r="U17" s="173"/>
      <c r="V17" s="173"/>
      <c r="W17" s="173"/>
    </row>
    <row r="18" spans="1:23" ht="26.25" customHeight="1">
      <c r="A18" s="67">
        <v>8</v>
      </c>
      <c r="B18" s="81"/>
      <c r="C18" s="82"/>
      <c r="D18" s="244"/>
      <c r="E18" s="245"/>
      <c r="F18" s="83"/>
      <c r="G18" s="84"/>
      <c r="H18" s="87"/>
      <c r="I18" s="101"/>
      <c r="J18" s="86"/>
      <c r="K18" s="173">
        <f t="shared" si="0"/>
        <v>0</v>
      </c>
      <c r="L18" s="173" t="str">
        <f t="shared" si="1"/>
        <v/>
      </c>
      <c r="M18" s="173"/>
      <c r="N18" s="173"/>
      <c r="O18" s="173"/>
      <c r="P18" s="173"/>
      <c r="Q18" s="173"/>
      <c r="R18" s="173"/>
      <c r="S18" s="173"/>
      <c r="T18" s="173"/>
      <c r="U18" s="173"/>
      <c r="V18" s="173"/>
      <c r="W18" s="173"/>
    </row>
    <row r="19" spans="1:23" ht="26.25" customHeight="1">
      <c r="A19" s="67">
        <v>9</v>
      </c>
      <c r="B19" s="81"/>
      <c r="C19" s="82"/>
      <c r="D19" s="244"/>
      <c r="E19" s="245"/>
      <c r="F19" s="83"/>
      <c r="G19" s="84"/>
      <c r="H19" s="87"/>
      <c r="I19" s="101"/>
      <c r="J19" s="86"/>
      <c r="K19" s="173">
        <f t="shared" si="0"/>
        <v>0</v>
      </c>
      <c r="L19" s="173" t="str">
        <f t="shared" si="1"/>
        <v/>
      </c>
      <c r="M19" s="173"/>
      <c r="N19" s="173"/>
      <c r="O19" s="173"/>
      <c r="P19" s="173"/>
      <c r="Q19" s="173"/>
      <c r="R19" s="173"/>
      <c r="S19" s="173"/>
      <c r="T19" s="173"/>
      <c r="U19" s="173"/>
      <c r="V19" s="173"/>
      <c r="W19" s="173"/>
    </row>
    <row r="20" spans="1:23" ht="26.25" customHeight="1">
      <c r="A20" s="67">
        <v>10</v>
      </c>
      <c r="B20" s="81"/>
      <c r="C20" s="82"/>
      <c r="D20" s="244"/>
      <c r="E20" s="245"/>
      <c r="F20" s="83"/>
      <c r="G20" s="84"/>
      <c r="H20" s="87"/>
      <c r="I20" s="101"/>
      <c r="J20" s="86"/>
      <c r="K20" s="173">
        <f t="shared" si="0"/>
        <v>0</v>
      </c>
      <c r="L20" s="173" t="str">
        <f t="shared" si="1"/>
        <v/>
      </c>
      <c r="M20" s="173"/>
      <c r="N20" s="173"/>
      <c r="O20" s="173"/>
      <c r="P20" s="173"/>
      <c r="Q20" s="173"/>
      <c r="R20" s="173"/>
      <c r="S20" s="173"/>
      <c r="T20" s="173"/>
      <c r="U20" s="173"/>
      <c r="V20" s="173"/>
      <c r="W20" s="173"/>
    </row>
    <row r="21" spans="1:23" ht="26.25" customHeight="1">
      <c r="A21" s="67">
        <v>11</v>
      </c>
      <c r="B21" s="81"/>
      <c r="C21" s="82"/>
      <c r="D21" s="244"/>
      <c r="E21" s="245"/>
      <c r="F21" s="83"/>
      <c r="G21" s="84"/>
      <c r="H21" s="87"/>
      <c r="I21" s="101"/>
      <c r="J21" s="86"/>
      <c r="K21" s="173">
        <f t="shared" si="0"/>
        <v>0</v>
      </c>
      <c r="L21" s="173" t="str">
        <f t="shared" si="1"/>
        <v/>
      </c>
      <c r="M21" s="173"/>
      <c r="N21" s="173"/>
      <c r="O21" s="173"/>
      <c r="P21" s="173"/>
      <c r="Q21" s="173"/>
      <c r="R21" s="173"/>
      <c r="S21" s="173"/>
      <c r="T21" s="173"/>
      <c r="U21" s="173"/>
      <c r="V21" s="173"/>
      <c r="W21" s="173"/>
    </row>
    <row r="22" spans="1:23" ht="26.25" customHeight="1">
      <c r="A22" s="67">
        <v>12</v>
      </c>
      <c r="B22" s="81"/>
      <c r="C22" s="82"/>
      <c r="D22" s="244"/>
      <c r="E22" s="245"/>
      <c r="F22" s="83"/>
      <c r="G22" s="84"/>
      <c r="H22" s="87"/>
      <c r="I22" s="101"/>
      <c r="J22" s="86"/>
      <c r="K22" s="173">
        <f t="shared" si="0"/>
        <v>0</v>
      </c>
      <c r="L22" s="173" t="str">
        <f t="shared" si="1"/>
        <v/>
      </c>
      <c r="M22" s="173"/>
      <c r="N22" s="173"/>
      <c r="O22" s="173"/>
      <c r="P22" s="173"/>
      <c r="Q22" s="173"/>
      <c r="R22" s="173"/>
      <c r="S22" s="173"/>
      <c r="T22" s="173"/>
      <c r="U22" s="173"/>
      <c r="V22" s="173"/>
      <c r="W22" s="173"/>
    </row>
    <row r="23" spans="1:23" ht="26.25" customHeight="1">
      <c r="A23" s="67">
        <v>13</v>
      </c>
      <c r="B23" s="81"/>
      <c r="C23" s="82"/>
      <c r="D23" s="244"/>
      <c r="E23" s="245"/>
      <c r="F23" s="83"/>
      <c r="G23" s="84"/>
      <c r="H23" s="87"/>
      <c r="I23" s="101"/>
      <c r="J23" s="86"/>
      <c r="K23" s="173">
        <f t="shared" si="0"/>
        <v>0</v>
      </c>
      <c r="L23" s="173" t="str">
        <f t="shared" si="1"/>
        <v/>
      </c>
      <c r="M23" s="173"/>
      <c r="N23" s="173"/>
      <c r="O23" s="173"/>
      <c r="P23" s="173"/>
      <c r="Q23" s="173"/>
      <c r="R23" s="173"/>
      <c r="S23" s="173"/>
      <c r="T23" s="173"/>
      <c r="U23" s="173"/>
      <c r="V23" s="173"/>
      <c r="W23" s="173"/>
    </row>
    <row r="24" spans="1:23" ht="26.25" customHeight="1">
      <c r="A24" s="67">
        <v>14</v>
      </c>
      <c r="B24" s="81"/>
      <c r="C24" s="82"/>
      <c r="D24" s="244"/>
      <c r="E24" s="245"/>
      <c r="F24" s="83"/>
      <c r="G24" s="84"/>
      <c r="H24" s="87"/>
      <c r="I24" s="101"/>
      <c r="J24" s="86"/>
      <c r="K24" s="173">
        <f t="shared" si="0"/>
        <v>0</v>
      </c>
      <c r="L24" s="173" t="str">
        <f t="shared" si="1"/>
        <v/>
      </c>
      <c r="M24" s="173"/>
      <c r="N24" s="173"/>
      <c r="O24" s="173"/>
      <c r="P24" s="173"/>
      <c r="Q24" s="173"/>
      <c r="R24" s="173"/>
      <c r="S24" s="173"/>
      <c r="T24" s="173"/>
      <c r="U24" s="173"/>
      <c r="V24" s="173"/>
      <c r="W24" s="173"/>
    </row>
    <row r="25" spans="1:23" ht="26.25" customHeight="1" thickBot="1">
      <c r="A25" s="68">
        <v>15</v>
      </c>
      <c r="B25" s="88"/>
      <c r="C25" s="123"/>
      <c r="D25" s="254"/>
      <c r="E25" s="255"/>
      <c r="F25" s="89"/>
      <c r="G25" s="90"/>
      <c r="H25" s="92"/>
      <c r="I25" s="101"/>
      <c r="J25" s="91"/>
      <c r="K25" s="173">
        <f t="shared" si="0"/>
        <v>0</v>
      </c>
      <c r="L25" s="173" t="str">
        <f t="shared" si="1"/>
        <v/>
      </c>
      <c r="M25" s="173"/>
      <c r="N25" s="173"/>
      <c r="O25" s="173"/>
      <c r="P25" s="173"/>
      <c r="Q25" s="173"/>
      <c r="R25" s="173"/>
      <c r="S25" s="173"/>
      <c r="T25" s="173"/>
      <c r="U25" s="173"/>
      <c r="V25" s="173"/>
      <c r="W25" s="173"/>
    </row>
    <row r="26" spans="1:23" ht="26.25" customHeight="1" thickTop="1" thickBot="1">
      <c r="A26" s="240" t="s">
        <v>66</v>
      </c>
      <c r="B26" s="241"/>
      <c r="C26" s="242"/>
      <c r="D26" s="242"/>
      <c r="E26" s="242"/>
      <c r="F26" s="241"/>
      <c r="G26" s="243"/>
      <c r="H26" s="107">
        <f>(SUMIF(C11:C25,"保育士等キャリアアップ研修",K11:K25)+SUMIF(C11:C25,"幼稚園教諭旧免許状更新講習・免許法認定講習",K11:K25)+SUMIF(C11:C25,"その他",L11:L25))</f>
        <v>0</v>
      </c>
      <c r="I26" s="102">
        <f>SUM(I27:I28)</f>
        <v>0</v>
      </c>
      <c r="J26" s="169"/>
      <c r="K26" s="173"/>
      <c r="L26" s="173"/>
      <c r="M26" s="173"/>
      <c r="N26" s="173"/>
      <c r="O26" s="173"/>
      <c r="P26" s="173"/>
      <c r="Q26" s="173"/>
      <c r="R26" s="173"/>
      <c r="S26" s="173"/>
      <c r="T26" s="173"/>
      <c r="U26" s="173"/>
      <c r="V26" s="173"/>
      <c r="W26" s="173"/>
    </row>
    <row r="27" spans="1:23" ht="26.25" hidden="1" customHeight="1" thickBot="1">
      <c r="A27" s="240"/>
      <c r="B27" s="241"/>
      <c r="C27" s="242"/>
      <c r="D27" s="242"/>
      <c r="E27" s="242"/>
      <c r="F27" s="241"/>
      <c r="G27" s="243"/>
      <c r="H27" s="106" t="s">
        <v>93</v>
      </c>
      <c r="I27" s="102">
        <f>SUMIF(C11:C25,"園内研修",I11:I25)</f>
        <v>0</v>
      </c>
      <c r="J27" s="169" t="e">
        <f>I27/(I27+I28)</f>
        <v>#DIV/0!</v>
      </c>
      <c r="K27" s="173"/>
      <c r="L27" s="173"/>
      <c r="M27" s="173"/>
      <c r="N27" s="173"/>
      <c r="O27" s="173"/>
      <c r="P27" s="173"/>
      <c r="Q27" s="173"/>
      <c r="R27" s="173"/>
      <c r="S27" s="173"/>
      <c r="T27" s="173"/>
      <c r="U27" s="173"/>
      <c r="V27" s="173"/>
      <c r="W27" s="173"/>
    </row>
    <row r="28" spans="1:23" ht="26.25" hidden="1" customHeight="1" thickBot="1">
      <c r="A28" s="240"/>
      <c r="B28" s="241"/>
      <c r="C28" s="242"/>
      <c r="D28" s="242"/>
      <c r="E28" s="242"/>
      <c r="F28" s="241"/>
      <c r="G28" s="243"/>
      <c r="H28" s="106" t="s">
        <v>94</v>
      </c>
      <c r="I28" s="102">
        <f>SUMIF(C11:C25,"横浜市（区）主催研修",I11:I25)</f>
        <v>0</v>
      </c>
      <c r="J28" s="169"/>
      <c r="K28" s="173"/>
      <c r="L28" s="173"/>
      <c r="M28" s="173"/>
      <c r="N28" s="173"/>
      <c r="O28" s="173"/>
      <c r="P28" s="173"/>
      <c r="Q28" s="173"/>
      <c r="R28" s="173"/>
      <c r="S28" s="173"/>
      <c r="T28" s="173"/>
      <c r="U28" s="173"/>
      <c r="V28" s="173"/>
      <c r="W28" s="173"/>
    </row>
    <row r="29" spans="1:23" s="52" customFormat="1" ht="15" customHeight="1">
      <c r="A29" s="164"/>
      <c r="B29" s="170" t="s">
        <v>68</v>
      </c>
      <c r="C29" s="171"/>
      <c r="D29" s="171"/>
      <c r="E29" s="171"/>
      <c r="F29" s="171"/>
      <c r="G29" s="171"/>
      <c r="H29" s="171"/>
      <c r="I29" s="171"/>
      <c r="J29" s="171"/>
      <c r="K29" s="175"/>
      <c r="L29" s="175"/>
      <c r="M29" s="175"/>
      <c r="N29" s="175"/>
      <c r="O29" s="175"/>
      <c r="P29" s="175"/>
      <c r="Q29" s="175"/>
      <c r="R29" s="175"/>
      <c r="S29" s="175"/>
      <c r="T29" s="175"/>
      <c r="U29" s="175"/>
      <c r="V29" s="175"/>
      <c r="W29" s="175"/>
    </row>
    <row r="30" spans="1:23" s="52" customFormat="1" ht="15" customHeight="1">
      <c r="A30" s="164"/>
      <c r="B30" s="165" t="s">
        <v>125</v>
      </c>
      <c r="C30" s="171"/>
      <c r="D30" s="171"/>
      <c r="E30" s="171"/>
      <c r="F30" s="171"/>
      <c r="G30" s="171"/>
      <c r="H30" s="171"/>
      <c r="I30" s="171"/>
      <c r="J30" s="171"/>
      <c r="K30" s="175"/>
      <c r="L30" s="175"/>
      <c r="M30" s="175"/>
      <c r="N30" s="175"/>
      <c r="O30" s="175"/>
      <c r="P30" s="175"/>
      <c r="Q30" s="175"/>
      <c r="R30" s="175"/>
      <c r="S30" s="175"/>
      <c r="T30" s="175"/>
      <c r="U30" s="175"/>
      <c r="V30" s="175"/>
      <c r="W30" s="175"/>
    </row>
    <row r="31" spans="1:23" s="52" customFormat="1" ht="15" customHeight="1">
      <c r="A31" s="164"/>
      <c r="B31" s="172" t="s">
        <v>124</v>
      </c>
      <c r="C31" s="171"/>
      <c r="D31" s="171"/>
      <c r="E31" s="171"/>
      <c r="F31" s="171"/>
      <c r="G31" s="171"/>
      <c r="H31" s="171"/>
      <c r="I31" s="171"/>
      <c r="J31" s="171"/>
      <c r="K31" s="175"/>
      <c r="L31" s="175"/>
      <c r="M31" s="175"/>
      <c r="N31" s="175"/>
      <c r="O31" s="175"/>
      <c r="P31" s="175"/>
      <c r="Q31" s="175"/>
      <c r="R31" s="175"/>
      <c r="S31" s="175"/>
      <c r="T31" s="175"/>
      <c r="U31" s="175"/>
      <c r="V31" s="175"/>
      <c r="W31" s="175"/>
    </row>
    <row r="32" spans="1:23" s="52" customFormat="1" ht="15" customHeight="1">
      <c r="A32" s="164"/>
      <c r="B32" s="172" t="s">
        <v>126</v>
      </c>
      <c r="C32" s="171"/>
      <c r="D32" s="171"/>
      <c r="E32" s="171"/>
      <c r="F32" s="171"/>
      <c r="G32" s="171"/>
      <c r="H32" s="171"/>
      <c r="I32" s="171"/>
      <c r="J32" s="171"/>
      <c r="K32" s="175"/>
      <c r="L32" s="175"/>
      <c r="M32" s="175"/>
      <c r="N32" s="175"/>
      <c r="O32" s="175"/>
      <c r="P32" s="175"/>
      <c r="Q32" s="175"/>
      <c r="R32" s="175"/>
      <c r="S32" s="175"/>
      <c r="T32" s="175"/>
      <c r="U32" s="175"/>
      <c r="V32" s="175"/>
      <c r="W32" s="175"/>
    </row>
    <row r="33" spans="1:23" s="52" customFormat="1" ht="15" customHeight="1">
      <c r="A33" s="164"/>
      <c r="B33" s="165" t="s">
        <v>122</v>
      </c>
      <c r="C33" s="172"/>
      <c r="D33" s="171"/>
      <c r="E33" s="171"/>
      <c r="F33" s="171"/>
      <c r="G33" s="171"/>
      <c r="H33" s="171"/>
      <c r="I33" s="171"/>
      <c r="J33" s="171"/>
      <c r="K33" s="175"/>
      <c r="L33" s="175"/>
      <c r="M33" s="175"/>
      <c r="N33" s="175"/>
      <c r="O33" s="175"/>
      <c r="P33" s="175"/>
      <c r="Q33" s="175"/>
      <c r="R33" s="175"/>
      <c r="S33" s="175"/>
      <c r="T33" s="175"/>
      <c r="U33" s="175"/>
      <c r="V33" s="175"/>
      <c r="W33" s="175"/>
    </row>
    <row r="34" spans="1:23" s="52" customFormat="1" ht="15" customHeight="1">
      <c r="A34" s="164"/>
      <c r="B34" s="246" t="s">
        <v>67</v>
      </c>
      <c r="C34" s="246"/>
      <c r="D34" s="171"/>
      <c r="E34" s="171"/>
      <c r="F34" s="171"/>
      <c r="G34" s="171"/>
      <c r="H34" s="171"/>
      <c r="I34" s="171"/>
      <c r="J34" s="171"/>
      <c r="K34" s="175"/>
      <c r="L34" s="175"/>
      <c r="M34" s="175"/>
      <c r="N34" s="175"/>
      <c r="O34" s="175"/>
      <c r="P34" s="175"/>
      <c r="Q34" s="175"/>
      <c r="R34" s="175"/>
      <c r="S34" s="175"/>
      <c r="T34" s="175"/>
      <c r="U34" s="175"/>
      <c r="V34" s="175"/>
      <c r="W34" s="175"/>
    </row>
    <row r="35" spans="1:23" s="52" customFormat="1" ht="15" customHeight="1">
      <c r="A35" s="164"/>
      <c r="B35" s="165" t="s">
        <v>123</v>
      </c>
      <c r="C35" s="171"/>
      <c r="D35" s="171"/>
      <c r="E35" s="171"/>
      <c r="F35" s="171"/>
      <c r="G35" s="171"/>
      <c r="H35" s="171"/>
      <c r="I35" s="171"/>
      <c r="J35" s="171"/>
      <c r="K35" s="175"/>
      <c r="L35" s="175"/>
      <c r="M35" s="175"/>
      <c r="N35" s="175"/>
      <c r="O35" s="175"/>
      <c r="P35" s="175"/>
      <c r="Q35" s="175"/>
      <c r="R35" s="175"/>
      <c r="S35" s="175"/>
      <c r="T35" s="175"/>
      <c r="U35" s="175"/>
      <c r="V35" s="175"/>
      <c r="W35" s="175"/>
    </row>
    <row r="36" spans="1:23" s="52" customFormat="1" ht="15" customHeight="1">
      <c r="A36" s="65"/>
      <c r="C36" s="50"/>
      <c r="D36" s="50"/>
      <c r="E36" s="50"/>
      <c r="F36" s="50"/>
      <c r="G36" s="50"/>
      <c r="H36" s="50"/>
      <c r="I36" s="50"/>
      <c r="J36" s="50"/>
    </row>
    <row r="37" spans="1:23" s="52" customFormat="1" ht="15" customHeight="1">
      <c r="A37" s="65"/>
      <c r="B37" s="124" t="s">
        <v>95</v>
      </c>
      <c r="C37" s="125"/>
      <c r="D37" s="125"/>
      <c r="E37" s="125"/>
      <c r="F37" s="125"/>
      <c r="G37" s="50"/>
      <c r="H37" s="50"/>
      <c r="I37" s="50"/>
      <c r="J37" s="50"/>
    </row>
    <row r="38" spans="1:23" s="52" customFormat="1" ht="30" customHeight="1">
      <c r="A38" s="65"/>
      <c r="B38" s="177"/>
      <c r="C38" s="178"/>
      <c r="D38" s="178"/>
      <c r="E38" s="178"/>
      <c r="F38" s="178"/>
      <c r="G38" s="178"/>
      <c r="H38" s="178"/>
      <c r="I38" s="178"/>
      <c r="J38" s="178"/>
    </row>
    <row r="39" spans="1:23" s="52" customFormat="1" ht="15" customHeight="1">
      <c r="A39" s="65"/>
      <c r="B39" s="58"/>
      <c r="C39" s="50"/>
      <c r="D39" s="50"/>
      <c r="E39" s="50"/>
      <c r="F39" s="50"/>
      <c r="G39" s="50"/>
      <c r="H39" s="50"/>
      <c r="I39" s="50"/>
      <c r="J39" s="50"/>
    </row>
    <row r="40" spans="1:23" s="52" customFormat="1" ht="15" customHeight="1">
      <c r="A40" s="65"/>
      <c r="B40" s="58"/>
      <c r="C40" s="50"/>
      <c r="D40" s="50"/>
      <c r="E40" s="50"/>
      <c r="F40" s="50"/>
      <c r="G40" s="50"/>
      <c r="H40" s="50"/>
      <c r="I40" s="50"/>
      <c r="J40" s="50"/>
    </row>
    <row r="41" spans="1:23" s="53" customFormat="1" ht="15" customHeight="1">
      <c r="A41" s="69"/>
      <c r="B41" s="57"/>
      <c r="C41" s="51"/>
      <c r="D41" s="51"/>
      <c r="E41" s="51"/>
      <c r="F41" s="51"/>
      <c r="G41" s="51"/>
      <c r="H41" s="51"/>
      <c r="I41" s="51"/>
      <c r="J41" s="51"/>
    </row>
  </sheetData>
  <sheetProtection algorithmName="SHA-512" hashValue="RLEVvJdiBjei4e/eCF9SH+g/JJWefO1eGuVmVXkMdT1jWeddUh0TtC5hfvSukrwS8S91D2t4n89xLtedlsSDlA==" saltValue="klVB+XIWVXtKN1XefPyBCQ==" spinCount="100000" sheet="1" insertRows="0"/>
  <mergeCells count="28">
    <mergeCell ref="H4:J4"/>
    <mergeCell ref="H5:J5"/>
    <mergeCell ref="C6:D6"/>
    <mergeCell ref="H6:J6"/>
    <mergeCell ref="C7:D7"/>
    <mergeCell ref="H7:J7"/>
    <mergeCell ref="D20:E20"/>
    <mergeCell ref="B8:C8"/>
    <mergeCell ref="D10:E10"/>
    <mergeCell ref="D11:E11"/>
    <mergeCell ref="D12:E12"/>
    <mergeCell ref="D13:E13"/>
    <mergeCell ref="D14:E14"/>
    <mergeCell ref="D15:E15"/>
    <mergeCell ref="D16:E16"/>
    <mergeCell ref="D17:E17"/>
    <mergeCell ref="D18:E18"/>
    <mergeCell ref="D19:E19"/>
    <mergeCell ref="A27:G27"/>
    <mergeCell ref="A28:G28"/>
    <mergeCell ref="B34:C34"/>
    <mergeCell ref="B38:J38"/>
    <mergeCell ref="D21:E21"/>
    <mergeCell ref="D22:E22"/>
    <mergeCell ref="D23:E23"/>
    <mergeCell ref="D24:E24"/>
    <mergeCell ref="D25:E25"/>
    <mergeCell ref="A26:G26"/>
  </mergeCells>
  <phoneticPr fontId="2"/>
  <conditionalFormatting sqref="F11:F25">
    <cfRule type="expression" dxfId="71" priority="3">
      <formula>$C11="その他"</formula>
    </cfRule>
    <cfRule type="expression" dxfId="70" priority="4">
      <formula>$C11&lt;&gt;"保育士等キャリアアップ研修"</formula>
    </cfRule>
    <cfRule type="expression" dxfId="69" priority="18" stopIfTrue="1">
      <formula>$C11="保育士等キャリアアップ研修"</formula>
    </cfRule>
  </conditionalFormatting>
  <conditionalFormatting sqref="H26:I26 C7 D8">
    <cfRule type="cellIs" dxfId="68" priority="17" operator="equal">
      <formula>""</formula>
    </cfRule>
  </conditionalFormatting>
  <conditionalFormatting sqref="E1">
    <cfRule type="cellIs" dxfId="67" priority="16" operator="equal">
      <formula>""</formula>
    </cfRule>
  </conditionalFormatting>
  <conditionalFormatting sqref="H3:J7">
    <cfRule type="cellIs" dxfId="66" priority="15" operator="equal">
      <formula>""</formula>
    </cfRule>
  </conditionalFormatting>
  <conditionalFormatting sqref="C6">
    <cfRule type="cellIs" dxfId="65" priority="14" operator="equal">
      <formula>""</formula>
    </cfRule>
  </conditionalFormatting>
  <conditionalFormatting sqref="D11:E25">
    <cfRule type="expression" dxfId="64" priority="11">
      <formula>$C11="横浜市（区）主催研修"</formula>
    </cfRule>
    <cfRule type="expression" dxfId="63" priority="12">
      <formula>$C11="園内研修"</formula>
    </cfRule>
    <cfRule type="expression" dxfId="62" priority="13">
      <formula>$C11="幼稚園教諭旧免許状更新講習・免許法認定講習"</formula>
    </cfRule>
  </conditionalFormatting>
  <conditionalFormatting sqref="H11:H25">
    <cfRule type="expression" dxfId="61" priority="1">
      <formula>$C11="その他"</formula>
    </cfRule>
    <cfRule type="expression" dxfId="60" priority="10">
      <formula>$C11="【職員処遇改善費のみ対象】横浜市（区）主催研修"</formula>
    </cfRule>
  </conditionalFormatting>
  <conditionalFormatting sqref="I11:I25">
    <cfRule type="expression" dxfId="59" priority="5">
      <formula>$C11="保育士等キャリアアップ研修"</formula>
    </cfRule>
    <cfRule type="expression" dxfId="58" priority="9">
      <formula>$C11="幼稚園教諭旧免許状更新講習・免許法認定講習"</formula>
    </cfRule>
  </conditionalFormatting>
  <conditionalFormatting sqref="G11:G25">
    <cfRule type="expression" dxfId="57" priority="2">
      <formula>$C11="その他"</formula>
    </cfRule>
    <cfRule type="expression" dxfId="56" priority="6">
      <formula>$C11="【職員処遇改善費のみ対象】横浜市（区）主催研修"</formula>
    </cfRule>
    <cfRule type="expression" dxfId="55" priority="7">
      <formula>$C11="園内研修"</formula>
    </cfRule>
    <cfRule type="expression" dxfId="54" priority="8">
      <formula>$C11="幼稚園教諭旧免許状更新講習・免許法認定講習"</formula>
    </cfRule>
  </conditionalFormatting>
  <dataValidations count="11">
    <dataValidation type="list" allowBlank="1" showInputMessage="1" showErrorMessage="1" sqref="H25">
      <formula1>INDIRECT($C$5)</formula1>
    </dataValidation>
    <dataValidation type="list" allowBlank="1" showInputMessage="1" showErrorMessage="1" sqref="H11:H24">
      <formula1>INDIRECT($C$6)</formula1>
    </dataValidation>
    <dataValidation type="decimal" operator="greaterThanOrEqual" allowBlank="1" showInputMessage="1" showErrorMessage="1" sqref="I11:I25">
      <formula1>0</formula1>
    </dataValidation>
    <dataValidation type="list" allowBlank="1" showInputMessage="1" showErrorMessage="1" promptTitle="実施主体" prompt="幼稚園教諭旧免許状更新講習時は入力不要" sqref="D12:E25">
      <formula1>INDIRECT($C12)</formula1>
    </dataValidation>
    <dataValidation type="date" operator="lessThanOrEqual" allowBlank="1" showInputMessage="1" showErrorMessage="1" error="賃金改善開始月の４月以前に研修修了が必要です。" sqref="B11:B25">
      <formula1>45016</formula1>
    </dataValidation>
    <dataValidation type="list" allowBlank="1" showInputMessage="1" showErrorMessage="1" promptTitle="実施主体" prompt="幼稚園教諭旧免許状更新講習時は入力不要" sqref="D11:E11">
      <formula1>INDIRECT($C$11)</formula1>
    </dataValidation>
    <dataValidation type="custom" allowBlank="1" showInputMessage="1" showErrorMessage="1" promptTitle="講義名・テーマ" prompt="保育士等キャリアアップ研修の時は入力不要" sqref="F11:F25">
      <formula1>OR(AND(D11="保育士等キャリアアップ研修",F11=""),AND(D11="幼稚園教諭免許状更新講習",F11&lt;&gt;""))</formula1>
    </dataValidation>
    <dataValidation type="textLength" operator="equal" allowBlank="1" showInputMessage="1" showErrorMessage="1" promptTitle="修了証番号" prompt="保育士等キャリアアップ研修の時のみ12桁の修了証番号を入力" sqref="G11:G25">
      <formula1>12</formula1>
    </dataValidation>
    <dataValidation type="list" allowBlank="1" showInputMessage="1" showErrorMessage="1" sqref="D8">
      <formula1>"〇,×"</formula1>
    </dataValidation>
    <dataValidation type="list" allowBlank="1" showInputMessage="1" showErrorMessage="1" sqref="C11:C25">
      <formula1>INDIRECT($D$8)</formula1>
    </dataValidation>
    <dataValidation type="list" allowBlank="1" showInputMessage="1" showErrorMessage="1" sqref="O6">
      <formula1>" "</formula1>
    </dataValidation>
  </dataValidations>
  <printOptions horizontalCentered="1"/>
  <pageMargins left="0.25" right="0.25" top="0.75" bottom="0.75" header="0.3" footer="0.3"/>
  <pageSetup paperSize="8" scale="99" orientation="landscape" cellComments="asDisplayed"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マスタ!$C$3:$C$4</xm:f>
          </x14:formula1>
          <xm:sqref>C6</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W41"/>
  <sheetViews>
    <sheetView showZeros="0" view="pageBreakPreview" zoomScale="85" zoomScaleNormal="70" zoomScaleSheetLayoutView="85" workbookViewId="0">
      <selection activeCell="B11" sqref="B11"/>
    </sheetView>
  </sheetViews>
  <sheetFormatPr defaultRowHeight="18.75"/>
  <cols>
    <col min="1" max="1" width="5" style="66" customWidth="1"/>
    <col min="2" max="2" width="13.625" style="71" customWidth="1"/>
    <col min="3" max="3" width="33.875" style="2" customWidth="1"/>
    <col min="4" max="4" width="9.375" style="2" customWidth="1"/>
    <col min="5" max="5" width="37.625" style="2" customWidth="1"/>
    <col min="6" max="6" width="42.875" style="2" customWidth="1"/>
    <col min="7" max="7" width="19.625" style="2" customWidth="1"/>
    <col min="8" max="8" width="19" style="2" customWidth="1"/>
    <col min="9" max="9" width="15.625" style="2" hidden="1" customWidth="1"/>
    <col min="10" max="10" width="27.5" style="2" customWidth="1"/>
    <col min="11" max="12" width="9" style="2" customWidth="1"/>
    <col min="13" max="14" width="9" style="2"/>
    <col min="15" max="15" width="50.625" style="2" customWidth="1"/>
    <col min="16" max="16384" width="9" style="2"/>
  </cols>
  <sheetData>
    <row r="1" spans="1:23" ht="29.25" customHeight="1">
      <c r="A1" s="74" t="s">
        <v>73</v>
      </c>
      <c r="B1" s="70"/>
      <c r="C1" s="59"/>
      <c r="D1" s="60" t="s">
        <v>62</v>
      </c>
      <c r="E1" s="122">
        <f>①集計表!F1</f>
        <v>5</v>
      </c>
      <c r="F1" s="61" t="s">
        <v>110</v>
      </c>
      <c r="G1" s="59"/>
      <c r="H1" s="59"/>
      <c r="I1" s="59"/>
      <c r="J1" s="73"/>
      <c r="K1" s="173"/>
      <c r="L1" s="173"/>
      <c r="M1" s="173"/>
      <c r="N1" s="173"/>
      <c r="O1" s="173"/>
      <c r="P1" s="173"/>
      <c r="Q1" s="173"/>
      <c r="R1" s="173"/>
      <c r="S1" s="173"/>
      <c r="T1" s="173"/>
      <c r="U1" s="173"/>
      <c r="V1" s="173"/>
      <c r="W1" s="173"/>
    </row>
    <row r="2" spans="1:23" ht="19.5" thickBot="1">
      <c r="A2" s="65"/>
      <c r="B2" s="58"/>
      <c r="C2" s="1"/>
      <c r="D2" s="1"/>
      <c r="E2" s="1"/>
      <c r="F2" s="4"/>
      <c r="G2" s="1"/>
      <c r="H2" s="5"/>
      <c r="I2" s="5"/>
      <c r="J2" s="5"/>
      <c r="K2" s="173"/>
      <c r="L2" s="173"/>
      <c r="M2" s="173"/>
      <c r="N2" s="173"/>
      <c r="O2" s="173"/>
      <c r="P2" s="173"/>
      <c r="Q2" s="173"/>
      <c r="R2" s="173"/>
      <c r="S2" s="173"/>
      <c r="T2" s="173"/>
      <c r="U2" s="173"/>
      <c r="V2" s="173"/>
      <c r="W2" s="173"/>
    </row>
    <row r="3" spans="1:23" s="6" customFormat="1" ht="24.95" customHeight="1">
      <c r="A3" s="66"/>
      <c r="B3" s="58"/>
      <c r="C3" s="3"/>
      <c r="D3" s="3"/>
      <c r="E3" s="3"/>
      <c r="F3" s="7"/>
      <c r="G3" s="8" t="s">
        <v>1</v>
      </c>
      <c r="H3" s="121">
        <f>①集計表!O3</f>
        <v>0</v>
      </c>
      <c r="I3" s="120" t="s">
        <v>3</v>
      </c>
      <c r="J3" s="120" t="s">
        <v>3</v>
      </c>
      <c r="K3" s="174"/>
      <c r="L3" s="174"/>
      <c r="M3" s="174"/>
      <c r="N3" s="174"/>
      <c r="O3" s="174"/>
      <c r="P3" s="174"/>
      <c r="Q3" s="174"/>
      <c r="R3" s="174"/>
      <c r="S3" s="174"/>
      <c r="T3" s="174"/>
      <c r="U3" s="174"/>
      <c r="V3" s="174"/>
      <c r="W3" s="174"/>
    </row>
    <row r="4" spans="1:23" s="6" customFormat="1" ht="24.95" customHeight="1">
      <c r="A4" s="65"/>
      <c r="B4" s="58"/>
      <c r="C4" s="3"/>
      <c r="D4" s="3"/>
      <c r="E4" s="3"/>
      <c r="F4" s="7"/>
      <c r="G4" s="12" t="s">
        <v>4</v>
      </c>
      <c r="H4" s="247">
        <f>①集計表!O4</f>
        <v>0</v>
      </c>
      <c r="I4" s="247"/>
      <c r="J4" s="248"/>
      <c r="K4" s="174"/>
      <c r="L4" s="174"/>
      <c r="M4" s="174"/>
      <c r="N4" s="174"/>
      <c r="O4" s="174"/>
      <c r="P4" s="174"/>
      <c r="Q4" s="174"/>
      <c r="R4" s="174"/>
      <c r="S4" s="174"/>
      <c r="T4" s="174"/>
      <c r="U4" s="174"/>
      <c r="V4" s="174"/>
      <c r="W4" s="174"/>
    </row>
    <row r="5" spans="1:23" s="6" customFormat="1" ht="24.95" customHeight="1" thickBot="1">
      <c r="A5" s="65"/>
      <c r="B5" s="77"/>
      <c r="C5" s="3"/>
      <c r="D5" s="14"/>
      <c r="E5" s="14"/>
      <c r="F5" s="7"/>
      <c r="G5" s="15" t="s">
        <v>7</v>
      </c>
      <c r="H5" s="249">
        <f>①集計表!O5</f>
        <v>0</v>
      </c>
      <c r="I5" s="249"/>
      <c r="J5" s="250"/>
      <c r="K5" s="174"/>
      <c r="L5" s="174"/>
      <c r="M5" s="174"/>
      <c r="N5" s="174"/>
      <c r="O5" s="174"/>
      <c r="P5" s="174"/>
      <c r="Q5" s="174"/>
      <c r="R5" s="174"/>
      <c r="S5" s="174"/>
      <c r="T5" s="174"/>
      <c r="U5" s="174"/>
      <c r="V5" s="174"/>
      <c r="W5" s="174"/>
    </row>
    <row r="6" spans="1:23" s="6" customFormat="1" ht="24.95" customHeight="1">
      <c r="A6" s="65"/>
      <c r="B6" s="72" t="s">
        <v>6</v>
      </c>
      <c r="C6" s="260"/>
      <c r="D6" s="261"/>
      <c r="E6" s="14"/>
      <c r="F6" s="7"/>
      <c r="G6" s="76" t="s">
        <v>64</v>
      </c>
      <c r="H6" s="249">
        <f>①集計表!O6</f>
        <v>0</v>
      </c>
      <c r="I6" s="249"/>
      <c r="J6" s="250"/>
      <c r="K6" s="174"/>
      <c r="L6" s="174" t="str">
        <f>IF(C6="なし_職員処遇改善費の対象者","研修名_職員処遇改善費","研修名_処遇Ⅱ")</f>
        <v>研修名_処遇Ⅱ</v>
      </c>
      <c r="M6" s="174"/>
      <c r="N6" s="174"/>
      <c r="O6" s="174"/>
      <c r="P6" s="174"/>
      <c r="Q6" s="174"/>
      <c r="R6" s="174"/>
      <c r="S6" s="174"/>
      <c r="T6" s="174"/>
      <c r="U6" s="174"/>
      <c r="V6" s="174"/>
      <c r="W6" s="174"/>
    </row>
    <row r="7" spans="1:23" s="6" customFormat="1" ht="24.95" customHeight="1" thickBot="1">
      <c r="A7" s="65"/>
      <c r="B7" s="140" t="s">
        <v>9</v>
      </c>
      <c r="C7" s="262"/>
      <c r="D7" s="263"/>
      <c r="E7" s="14"/>
      <c r="F7" s="7"/>
      <c r="G7" s="17" t="s">
        <v>65</v>
      </c>
      <c r="H7" s="251">
        <f>①集計表!O7</f>
        <v>0</v>
      </c>
      <c r="I7" s="252"/>
      <c r="J7" s="253"/>
      <c r="K7" s="174"/>
      <c r="L7" s="174"/>
      <c r="M7" s="174"/>
      <c r="N7" s="174"/>
      <c r="O7" s="174"/>
      <c r="P7" s="174"/>
      <c r="Q7" s="174"/>
      <c r="R7" s="174"/>
      <c r="S7" s="174"/>
      <c r="T7" s="174"/>
      <c r="U7" s="174"/>
      <c r="V7" s="174"/>
      <c r="W7" s="174"/>
    </row>
    <row r="8" spans="1:23" s="6" customFormat="1" ht="24.95" customHeight="1" thickBot="1">
      <c r="A8" s="65"/>
      <c r="B8" s="258" t="s">
        <v>111</v>
      </c>
      <c r="C8" s="259"/>
      <c r="D8" s="176" t="s">
        <v>113</v>
      </c>
      <c r="E8" s="14"/>
      <c r="F8" s="7"/>
      <c r="G8" s="131"/>
      <c r="H8" s="21"/>
      <c r="I8" s="139"/>
      <c r="J8" s="139"/>
      <c r="K8" s="174"/>
      <c r="L8" s="174"/>
      <c r="M8" s="174"/>
      <c r="N8" s="174"/>
      <c r="O8" s="174"/>
      <c r="P8" s="174"/>
      <c r="Q8" s="174"/>
      <c r="R8" s="174"/>
      <c r="S8" s="174"/>
      <c r="T8" s="174"/>
      <c r="U8" s="174"/>
      <c r="V8" s="174"/>
      <c r="W8" s="174"/>
    </row>
    <row r="9" spans="1:23" ht="24.95" customHeight="1">
      <c r="A9" s="65"/>
      <c r="B9" s="58"/>
      <c r="C9" s="19"/>
      <c r="D9" s="20"/>
      <c r="E9" s="20"/>
      <c r="F9" s="19"/>
      <c r="G9" s="19"/>
      <c r="H9" s="21"/>
      <c r="I9" s="22"/>
      <c r="J9" s="23"/>
      <c r="K9" s="173"/>
      <c r="L9" s="173"/>
      <c r="M9" s="173"/>
      <c r="N9" s="173"/>
      <c r="O9" s="173"/>
      <c r="P9" s="173"/>
      <c r="Q9" s="173"/>
      <c r="R9" s="173"/>
      <c r="S9" s="173"/>
      <c r="T9" s="173"/>
      <c r="U9" s="173"/>
      <c r="V9" s="173"/>
      <c r="W9" s="173"/>
    </row>
    <row r="10" spans="1:23" ht="69" customHeight="1" thickBot="1">
      <c r="A10" s="64" t="s">
        <v>15</v>
      </c>
      <c r="B10" s="134" t="s">
        <v>127</v>
      </c>
      <c r="C10" s="62" t="s">
        <v>106</v>
      </c>
      <c r="D10" s="256" t="s">
        <v>78</v>
      </c>
      <c r="E10" s="257"/>
      <c r="F10" s="62" t="s">
        <v>19</v>
      </c>
      <c r="G10" s="63" t="s">
        <v>20</v>
      </c>
      <c r="H10" s="75" t="s">
        <v>77</v>
      </c>
      <c r="I10" s="78" t="s">
        <v>76</v>
      </c>
      <c r="J10" s="62" t="s">
        <v>63</v>
      </c>
      <c r="K10" s="173"/>
      <c r="L10" s="173"/>
      <c r="M10" s="173"/>
      <c r="N10" s="173"/>
      <c r="O10" s="173"/>
      <c r="P10" s="173"/>
      <c r="Q10" s="173"/>
      <c r="R10" s="173"/>
      <c r="S10" s="173"/>
      <c r="T10" s="173"/>
      <c r="U10" s="173"/>
      <c r="V10" s="173"/>
      <c r="W10" s="173"/>
    </row>
    <row r="11" spans="1:23" ht="26.25" customHeight="1">
      <c r="A11" s="67">
        <v>1</v>
      </c>
      <c r="B11" s="81"/>
      <c r="C11" s="82"/>
      <c r="D11" s="244"/>
      <c r="E11" s="245"/>
      <c r="F11" s="83"/>
      <c r="G11" s="84"/>
      <c r="H11" s="85"/>
      <c r="I11" s="100"/>
      <c r="J11" s="86"/>
      <c r="K11" s="173">
        <f>IF(H11&lt;&gt;"",1,0)</f>
        <v>0</v>
      </c>
      <c r="L11" s="173" t="str">
        <f>IF(C11="その他",1,"")</f>
        <v/>
      </c>
      <c r="M11" s="173"/>
      <c r="N11" s="173"/>
      <c r="O11" s="173"/>
      <c r="P11" s="173"/>
      <c r="Q11" s="173"/>
      <c r="R11" s="173"/>
      <c r="S11" s="173"/>
      <c r="T11" s="173"/>
      <c r="U11" s="173"/>
      <c r="V11" s="173"/>
      <c r="W11" s="173"/>
    </row>
    <row r="12" spans="1:23" ht="26.25" customHeight="1">
      <c r="A12" s="67">
        <v>2</v>
      </c>
      <c r="B12" s="81"/>
      <c r="C12" s="82"/>
      <c r="D12" s="244"/>
      <c r="E12" s="245"/>
      <c r="F12" s="83"/>
      <c r="G12" s="84"/>
      <c r="H12" s="87"/>
      <c r="I12" s="101"/>
      <c r="J12" s="86"/>
      <c r="K12" s="173">
        <f t="shared" ref="K12:K25" si="0">IF(H12&lt;&gt;"",1,0)</f>
        <v>0</v>
      </c>
      <c r="L12" s="173" t="str">
        <f t="shared" ref="L12:L25" si="1">IF(C12="その他",1,"")</f>
        <v/>
      </c>
      <c r="M12" s="173"/>
      <c r="N12" s="173"/>
      <c r="O12" s="173"/>
      <c r="P12" s="173"/>
      <c r="Q12" s="173"/>
      <c r="R12" s="173"/>
      <c r="S12" s="173"/>
      <c r="T12" s="173"/>
      <c r="U12" s="173"/>
      <c r="V12" s="173"/>
      <c r="W12" s="173"/>
    </row>
    <row r="13" spans="1:23" ht="26.25" customHeight="1">
      <c r="A13" s="67">
        <v>3</v>
      </c>
      <c r="B13" s="81"/>
      <c r="C13" s="82"/>
      <c r="D13" s="244"/>
      <c r="E13" s="245"/>
      <c r="F13" s="83"/>
      <c r="G13" s="84"/>
      <c r="H13" s="87"/>
      <c r="I13" s="101"/>
      <c r="J13" s="86"/>
      <c r="K13" s="173">
        <f t="shared" si="0"/>
        <v>0</v>
      </c>
      <c r="L13" s="173" t="str">
        <f t="shared" si="1"/>
        <v/>
      </c>
      <c r="M13" s="173"/>
      <c r="N13" s="173"/>
      <c r="O13" s="173"/>
      <c r="P13" s="173"/>
      <c r="Q13" s="173"/>
      <c r="R13" s="173"/>
      <c r="S13" s="173"/>
      <c r="T13" s="173"/>
      <c r="U13" s="173"/>
      <c r="V13" s="173"/>
      <c r="W13" s="173"/>
    </row>
    <row r="14" spans="1:23" ht="26.25" customHeight="1">
      <c r="A14" s="67">
        <v>4</v>
      </c>
      <c r="B14" s="81"/>
      <c r="C14" s="82"/>
      <c r="D14" s="244"/>
      <c r="E14" s="245"/>
      <c r="F14" s="83"/>
      <c r="G14" s="84"/>
      <c r="H14" s="87"/>
      <c r="I14" s="101"/>
      <c r="J14" s="86"/>
      <c r="K14" s="173">
        <f>IF(H14&lt;&gt;"",1,0)</f>
        <v>0</v>
      </c>
      <c r="L14" s="173" t="str">
        <f t="shared" si="1"/>
        <v/>
      </c>
      <c r="M14" s="173"/>
      <c r="N14" s="173"/>
      <c r="O14" s="173"/>
      <c r="P14" s="173"/>
      <c r="Q14" s="173"/>
      <c r="R14" s="173"/>
      <c r="S14" s="173"/>
      <c r="T14" s="173"/>
      <c r="U14" s="173"/>
      <c r="V14" s="173"/>
      <c r="W14" s="173"/>
    </row>
    <row r="15" spans="1:23" ht="26.25" customHeight="1">
      <c r="A15" s="67">
        <v>5</v>
      </c>
      <c r="B15" s="81"/>
      <c r="C15" s="82"/>
      <c r="D15" s="244"/>
      <c r="E15" s="245"/>
      <c r="F15" s="83"/>
      <c r="G15" s="84"/>
      <c r="H15" s="87"/>
      <c r="I15" s="101"/>
      <c r="J15" s="86"/>
      <c r="K15" s="173">
        <f t="shared" si="0"/>
        <v>0</v>
      </c>
      <c r="L15" s="173" t="str">
        <f t="shared" si="1"/>
        <v/>
      </c>
      <c r="M15" s="173"/>
      <c r="N15" s="173"/>
      <c r="O15" s="173"/>
      <c r="P15" s="173"/>
      <c r="Q15" s="173"/>
      <c r="R15" s="173"/>
      <c r="S15" s="173"/>
      <c r="T15" s="173"/>
      <c r="U15" s="173"/>
      <c r="V15" s="173"/>
      <c r="W15" s="173"/>
    </row>
    <row r="16" spans="1:23" ht="26.25" customHeight="1">
      <c r="A16" s="67">
        <v>6</v>
      </c>
      <c r="B16" s="81"/>
      <c r="C16" s="82"/>
      <c r="D16" s="244"/>
      <c r="E16" s="245"/>
      <c r="F16" s="83"/>
      <c r="G16" s="84"/>
      <c r="H16" s="87"/>
      <c r="I16" s="101"/>
      <c r="J16" s="86"/>
      <c r="K16" s="173">
        <f t="shared" si="0"/>
        <v>0</v>
      </c>
      <c r="L16" s="173" t="str">
        <f t="shared" si="1"/>
        <v/>
      </c>
      <c r="M16" s="173"/>
      <c r="N16" s="173"/>
      <c r="O16" s="173"/>
      <c r="P16" s="173"/>
      <c r="Q16" s="173"/>
      <c r="R16" s="173"/>
      <c r="S16" s="173"/>
      <c r="T16" s="173"/>
      <c r="U16" s="173"/>
      <c r="V16" s="173"/>
      <c r="W16" s="173"/>
    </row>
    <row r="17" spans="1:23" ht="26.25" customHeight="1">
      <c r="A17" s="67">
        <v>7</v>
      </c>
      <c r="B17" s="81"/>
      <c r="C17" s="82"/>
      <c r="D17" s="244"/>
      <c r="E17" s="245"/>
      <c r="F17" s="83"/>
      <c r="G17" s="84"/>
      <c r="H17" s="87"/>
      <c r="I17" s="101"/>
      <c r="J17" s="86"/>
      <c r="K17" s="173">
        <f t="shared" si="0"/>
        <v>0</v>
      </c>
      <c r="L17" s="173" t="str">
        <f t="shared" si="1"/>
        <v/>
      </c>
      <c r="M17" s="173"/>
      <c r="N17" s="173"/>
      <c r="O17" s="173"/>
      <c r="P17" s="173"/>
      <c r="Q17" s="173"/>
      <c r="R17" s="173"/>
      <c r="S17" s="173"/>
      <c r="T17" s="173"/>
      <c r="U17" s="173"/>
      <c r="V17" s="173"/>
      <c r="W17" s="173"/>
    </row>
    <row r="18" spans="1:23" ht="26.25" customHeight="1">
      <c r="A18" s="67">
        <v>8</v>
      </c>
      <c r="B18" s="81"/>
      <c r="C18" s="82"/>
      <c r="D18" s="244"/>
      <c r="E18" s="245"/>
      <c r="F18" s="83"/>
      <c r="G18" s="84"/>
      <c r="H18" s="87"/>
      <c r="I18" s="101"/>
      <c r="J18" s="86"/>
      <c r="K18" s="173">
        <f t="shared" si="0"/>
        <v>0</v>
      </c>
      <c r="L18" s="173" t="str">
        <f t="shared" si="1"/>
        <v/>
      </c>
      <c r="M18" s="173"/>
      <c r="N18" s="173"/>
      <c r="O18" s="173"/>
      <c r="P18" s="173"/>
      <c r="Q18" s="173"/>
      <c r="R18" s="173"/>
      <c r="S18" s="173"/>
      <c r="T18" s="173"/>
      <c r="U18" s="173"/>
      <c r="V18" s="173"/>
      <c r="W18" s="173"/>
    </row>
    <row r="19" spans="1:23" ht="26.25" customHeight="1">
      <c r="A19" s="67">
        <v>9</v>
      </c>
      <c r="B19" s="81"/>
      <c r="C19" s="82"/>
      <c r="D19" s="244"/>
      <c r="E19" s="245"/>
      <c r="F19" s="83"/>
      <c r="G19" s="84"/>
      <c r="H19" s="87"/>
      <c r="I19" s="101"/>
      <c r="J19" s="86"/>
      <c r="K19" s="173">
        <f t="shared" si="0"/>
        <v>0</v>
      </c>
      <c r="L19" s="173" t="str">
        <f t="shared" si="1"/>
        <v/>
      </c>
      <c r="M19" s="173"/>
      <c r="N19" s="173"/>
      <c r="O19" s="173"/>
      <c r="P19" s="173"/>
      <c r="Q19" s="173"/>
      <c r="R19" s="173"/>
      <c r="S19" s="173"/>
      <c r="T19" s="173"/>
      <c r="U19" s="173"/>
      <c r="V19" s="173"/>
      <c r="W19" s="173"/>
    </row>
    <row r="20" spans="1:23" ht="26.25" customHeight="1">
      <c r="A20" s="67">
        <v>10</v>
      </c>
      <c r="B20" s="81"/>
      <c r="C20" s="82"/>
      <c r="D20" s="244"/>
      <c r="E20" s="245"/>
      <c r="F20" s="83"/>
      <c r="G20" s="84"/>
      <c r="H20" s="87"/>
      <c r="I20" s="101"/>
      <c r="J20" s="86"/>
      <c r="K20" s="173">
        <f t="shared" si="0"/>
        <v>0</v>
      </c>
      <c r="L20" s="173" t="str">
        <f t="shared" si="1"/>
        <v/>
      </c>
      <c r="M20" s="173"/>
      <c r="N20" s="173"/>
      <c r="O20" s="173"/>
      <c r="P20" s="173"/>
      <c r="Q20" s="173"/>
      <c r="R20" s="173"/>
      <c r="S20" s="173"/>
      <c r="T20" s="173"/>
      <c r="U20" s="173"/>
      <c r="V20" s="173"/>
      <c r="W20" s="173"/>
    </row>
    <row r="21" spans="1:23" ht="26.25" customHeight="1">
      <c r="A21" s="67">
        <v>11</v>
      </c>
      <c r="B21" s="81"/>
      <c r="C21" s="82"/>
      <c r="D21" s="244"/>
      <c r="E21" s="245"/>
      <c r="F21" s="83"/>
      <c r="G21" s="84"/>
      <c r="H21" s="87"/>
      <c r="I21" s="101"/>
      <c r="J21" s="86"/>
      <c r="K21" s="173">
        <f t="shared" si="0"/>
        <v>0</v>
      </c>
      <c r="L21" s="173" t="str">
        <f t="shared" si="1"/>
        <v/>
      </c>
      <c r="M21" s="173"/>
      <c r="N21" s="173"/>
      <c r="O21" s="173"/>
      <c r="P21" s="173"/>
      <c r="Q21" s="173"/>
      <c r="R21" s="173"/>
      <c r="S21" s="173"/>
      <c r="T21" s="173"/>
      <c r="U21" s="173"/>
      <c r="V21" s="173"/>
      <c r="W21" s="173"/>
    </row>
    <row r="22" spans="1:23" ht="26.25" customHeight="1">
      <c r="A22" s="67">
        <v>12</v>
      </c>
      <c r="B22" s="81"/>
      <c r="C22" s="82"/>
      <c r="D22" s="244"/>
      <c r="E22" s="245"/>
      <c r="F22" s="83"/>
      <c r="G22" s="84"/>
      <c r="H22" s="87"/>
      <c r="I22" s="101"/>
      <c r="J22" s="86"/>
      <c r="K22" s="173">
        <f t="shared" si="0"/>
        <v>0</v>
      </c>
      <c r="L22" s="173" t="str">
        <f t="shared" si="1"/>
        <v/>
      </c>
      <c r="M22" s="173"/>
      <c r="N22" s="173"/>
      <c r="O22" s="173"/>
      <c r="P22" s="173"/>
      <c r="Q22" s="173"/>
      <c r="R22" s="173"/>
      <c r="S22" s="173"/>
      <c r="T22" s="173"/>
      <c r="U22" s="173"/>
      <c r="V22" s="173"/>
      <c r="W22" s="173"/>
    </row>
    <row r="23" spans="1:23" ht="26.25" customHeight="1">
      <c r="A23" s="67">
        <v>13</v>
      </c>
      <c r="B23" s="81"/>
      <c r="C23" s="82"/>
      <c r="D23" s="244"/>
      <c r="E23" s="245"/>
      <c r="F23" s="83"/>
      <c r="G23" s="84"/>
      <c r="H23" s="87"/>
      <c r="I23" s="101"/>
      <c r="J23" s="86"/>
      <c r="K23" s="173">
        <f t="shared" si="0"/>
        <v>0</v>
      </c>
      <c r="L23" s="173" t="str">
        <f t="shared" si="1"/>
        <v/>
      </c>
      <c r="M23" s="173"/>
      <c r="N23" s="173"/>
      <c r="O23" s="173"/>
      <c r="P23" s="173"/>
      <c r="Q23" s="173"/>
      <c r="R23" s="173"/>
      <c r="S23" s="173"/>
      <c r="T23" s="173"/>
      <c r="U23" s="173"/>
      <c r="V23" s="173"/>
      <c r="W23" s="173"/>
    </row>
    <row r="24" spans="1:23" ht="26.25" customHeight="1">
      <c r="A24" s="67">
        <v>14</v>
      </c>
      <c r="B24" s="81"/>
      <c r="C24" s="82"/>
      <c r="D24" s="244"/>
      <c r="E24" s="245"/>
      <c r="F24" s="83"/>
      <c r="G24" s="84"/>
      <c r="H24" s="87"/>
      <c r="I24" s="101"/>
      <c r="J24" s="86"/>
      <c r="K24" s="173">
        <f t="shared" si="0"/>
        <v>0</v>
      </c>
      <c r="L24" s="173" t="str">
        <f t="shared" si="1"/>
        <v/>
      </c>
      <c r="M24" s="173"/>
      <c r="N24" s="173"/>
      <c r="O24" s="173"/>
      <c r="P24" s="173"/>
      <c r="Q24" s="173"/>
      <c r="R24" s="173"/>
      <c r="S24" s="173"/>
      <c r="T24" s="173"/>
      <c r="U24" s="173"/>
      <c r="V24" s="173"/>
      <c r="W24" s="173"/>
    </row>
    <row r="25" spans="1:23" ht="26.25" customHeight="1" thickBot="1">
      <c r="A25" s="68">
        <v>15</v>
      </c>
      <c r="B25" s="88"/>
      <c r="C25" s="123"/>
      <c r="D25" s="254"/>
      <c r="E25" s="255"/>
      <c r="F25" s="89"/>
      <c r="G25" s="90"/>
      <c r="H25" s="92"/>
      <c r="I25" s="101"/>
      <c r="J25" s="91"/>
      <c r="K25" s="173">
        <f t="shared" si="0"/>
        <v>0</v>
      </c>
      <c r="L25" s="173" t="str">
        <f t="shared" si="1"/>
        <v/>
      </c>
      <c r="M25" s="173"/>
      <c r="N25" s="173"/>
      <c r="O25" s="173"/>
      <c r="P25" s="173"/>
      <c r="Q25" s="173"/>
      <c r="R25" s="173"/>
      <c r="S25" s="173"/>
      <c r="T25" s="173"/>
      <c r="U25" s="173"/>
      <c r="V25" s="173"/>
      <c r="W25" s="173"/>
    </row>
    <row r="26" spans="1:23" ht="26.25" customHeight="1" thickTop="1" thickBot="1">
      <c r="A26" s="240" t="s">
        <v>66</v>
      </c>
      <c r="B26" s="241"/>
      <c r="C26" s="242"/>
      <c r="D26" s="242"/>
      <c r="E26" s="242"/>
      <c r="F26" s="241"/>
      <c r="G26" s="243"/>
      <c r="H26" s="107">
        <f>(SUMIF(C11:C25,"保育士等キャリアアップ研修",K11:K25)+SUMIF(C11:C25,"幼稚園教諭旧免許状更新講習・免許法認定講習",K11:K25)+SUMIF(C11:C25,"その他",L11:L25))</f>
        <v>0</v>
      </c>
      <c r="I26" s="102">
        <f>SUM(I27:I28)</f>
        <v>0</v>
      </c>
      <c r="J26" s="169"/>
      <c r="K26" s="173"/>
      <c r="L26" s="173"/>
      <c r="M26" s="173"/>
      <c r="N26" s="173"/>
      <c r="O26" s="173"/>
      <c r="P26" s="173"/>
      <c r="Q26" s="173"/>
      <c r="R26" s="173"/>
      <c r="S26" s="173"/>
      <c r="T26" s="173"/>
      <c r="U26" s="173"/>
      <c r="V26" s="173"/>
      <c r="W26" s="173"/>
    </row>
    <row r="27" spans="1:23" ht="26.25" hidden="1" customHeight="1" thickBot="1">
      <c r="A27" s="240"/>
      <c r="B27" s="241"/>
      <c r="C27" s="242"/>
      <c r="D27" s="242"/>
      <c r="E27" s="242"/>
      <c r="F27" s="241"/>
      <c r="G27" s="243"/>
      <c r="H27" s="106" t="s">
        <v>93</v>
      </c>
      <c r="I27" s="102">
        <f>SUMIF(C11:C25,"園内研修",I11:I25)</f>
        <v>0</v>
      </c>
      <c r="J27" s="169" t="e">
        <f>I27/(I27+I28)</f>
        <v>#DIV/0!</v>
      </c>
      <c r="K27" s="173"/>
      <c r="L27" s="173"/>
      <c r="M27" s="173"/>
      <c r="N27" s="173"/>
      <c r="O27" s="173"/>
      <c r="P27" s="173"/>
      <c r="Q27" s="173"/>
      <c r="R27" s="173"/>
      <c r="S27" s="173"/>
      <c r="T27" s="173"/>
      <c r="U27" s="173"/>
      <c r="V27" s="173"/>
      <c r="W27" s="173"/>
    </row>
    <row r="28" spans="1:23" ht="26.25" hidden="1" customHeight="1" thickBot="1">
      <c r="A28" s="240"/>
      <c r="B28" s="241"/>
      <c r="C28" s="242"/>
      <c r="D28" s="242"/>
      <c r="E28" s="242"/>
      <c r="F28" s="241"/>
      <c r="G28" s="243"/>
      <c r="H28" s="106" t="s">
        <v>94</v>
      </c>
      <c r="I28" s="102">
        <f>SUMIF(C11:C25,"横浜市（区）主催研修",I11:I25)</f>
        <v>0</v>
      </c>
      <c r="J28" s="169"/>
      <c r="K28" s="173"/>
      <c r="L28" s="173"/>
      <c r="M28" s="173"/>
      <c r="N28" s="173"/>
      <c r="O28" s="173"/>
      <c r="P28" s="173"/>
      <c r="Q28" s="173"/>
      <c r="R28" s="173"/>
      <c r="S28" s="173"/>
      <c r="T28" s="173"/>
      <c r="U28" s="173"/>
      <c r="V28" s="173"/>
      <c r="W28" s="173"/>
    </row>
    <row r="29" spans="1:23" s="52" customFormat="1" ht="15" customHeight="1">
      <c r="A29" s="164"/>
      <c r="B29" s="170" t="s">
        <v>68</v>
      </c>
      <c r="C29" s="171"/>
      <c r="D29" s="171"/>
      <c r="E29" s="171"/>
      <c r="F29" s="171"/>
      <c r="G29" s="171"/>
      <c r="H29" s="171"/>
      <c r="I29" s="171"/>
      <c r="J29" s="171"/>
      <c r="K29" s="175"/>
      <c r="L29" s="175"/>
      <c r="M29" s="175"/>
      <c r="N29" s="175"/>
      <c r="O29" s="175"/>
      <c r="P29" s="175"/>
      <c r="Q29" s="175"/>
      <c r="R29" s="175"/>
      <c r="S29" s="175"/>
      <c r="T29" s="175"/>
      <c r="U29" s="175"/>
      <c r="V29" s="175"/>
      <c r="W29" s="175"/>
    </row>
    <row r="30" spans="1:23" s="52" customFormat="1" ht="15" customHeight="1">
      <c r="A30" s="164"/>
      <c r="B30" s="165" t="s">
        <v>125</v>
      </c>
      <c r="C30" s="171"/>
      <c r="D30" s="171"/>
      <c r="E30" s="171"/>
      <c r="F30" s="171"/>
      <c r="G30" s="171"/>
      <c r="H30" s="171"/>
      <c r="I30" s="171"/>
      <c r="J30" s="171"/>
      <c r="K30" s="175"/>
      <c r="L30" s="175"/>
      <c r="M30" s="175"/>
      <c r="N30" s="175"/>
      <c r="O30" s="175"/>
      <c r="P30" s="175"/>
      <c r="Q30" s="175"/>
      <c r="R30" s="175"/>
      <c r="S30" s="175"/>
      <c r="T30" s="175"/>
      <c r="U30" s="175"/>
      <c r="V30" s="175"/>
      <c r="W30" s="175"/>
    </row>
    <row r="31" spans="1:23" s="52" customFormat="1" ht="15" customHeight="1">
      <c r="A31" s="164"/>
      <c r="B31" s="172" t="s">
        <v>124</v>
      </c>
      <c r="C31" s="171"/>
      <c r="D31" s="171"/>
      <c r="E31" s="171"/>
      <c r="F31" s="171"/>
      <c r="G31" s="171"/>
      <c r="H31" s="171"/>
      <c r="I31" s="171"/>
      <c r="J31" s="171"/>
      <c r="K31" s="175"/>
      <c r="L31" s="175"/>
      <c r="M31" s="175"/>
      <c r="N31" s="175"/>
      <c r="O31" s="175"/>
      <c r="P31" s="175"/>
      <c r="Q31" s="175"/>
      <c r="R31" s="175"/>
      <c r="S31" s="175"/>
      <c r="T31" s="175"/>
      <c r="U31" s="175"/>
      <c r="V31" s="175"/>
      <c r="W31" s="175"/>
    </row>
    <row r="32" spans="1:23" s="52" customFormat="1" ht="15" customHeight="1">
      <c r="A32" s="164"/>
      <c r="B32" s="172" t="s">
        <v>126</v>
      </c>
      <c r="C32" s="171"/>
      <c r="D32" s="171"/>
      <c r="E32" s="171"/>
      <c r="F32" s="171"/>
      <c r="G32" s="171"/>
      <c r="H32" s="171"/>
      <c r="I32" s="171"/>
      <c r="J32" s="171"/>
      <c r="K32" s="175"/>
      <c r="L32" s="175"/>
      <c r="M32" s="175"/>
      <c r="N32" s="175"/>
      <c r="O32" s="175"/>
      <c r="P32" s="175"/>
      <c r="Q32" s="175"/>
      <c r="R32" s="175"/>
      <c r="S32" s="175"/>
      <c r="T32" s="175"/>
      <c r="U32" s="175"/>
      <c r="V32" s="175"/>
      <c r="W32" s="175"/>
    </row>
    <row r="33" spans="1:23" s="52" customFormat="1" ht="15" customHeight="1">
      <c r="A33" s="164"/>
      <c r="B33" s="165" t="s">
        <v>122</v>
      </c>
      <c r="C33" s="172"/>
      <c r="D33" s="171"/>
      <c r="E33" s="171"/>
      <c r="F33" s="171"/>
      <c r="G33" s="171"/>
      <c r="H33" s="171"/>
      <c r="I33" s="171"/>
      <c r="J33" s="171"/>
      <c r="K33" s="175"/>
      <c r="L33" s="175"/>
      <c r="M33" s="175"/>
      <c r="N33" s="175"/>
      <c r="O33" s="175"/>
      <c r="P33" s="175"/>
      <c r="Q33" s="175"/>
      <c r="R33" s="175"/>
      <c r="S33" s="175"/>
      <c r="T33" s="175"/>
      <c r="U33" s="175"/>
      <c r="V33" s="175"/>
      <c r="W33" s="175"/>
    </row>
    <row r="34" spans="1:23" s="52" customFormat="1" ht="15" customHeight="1">
      <c r="A34" s="164"/>
      <c r="B34" s="246" t="s">
        <v>67</v>
      </c>
      <c r="C34" s="246"/>
      <c r="D34" s="171"/>
      <c r="E34" s="171"/>
      <c r="F34" s="171"/>
      <c r="G34" s="171"/>
      <c r="H34" s="171"/>
      <c r="I34" s="171"/>
      <c r="J34" s="171"/>
      <c r="K34" s="175"/>
      <c r="L34" s="175"/>
      <c r="M34" s="175"/>
      <c r="N34" s="175"/>
      <c r="O34" s="175"/>
      <c r="P34" s="175"/>
      <c r="Q34" s="175"/>
      <c r="R34" s="175"/>
      <c r="S34" s="175"/>
      <c r="T34" s="175"/>
      <c r="U34" s="175"/>
      <c r="V34" s="175"/>
      <c r="W34" s="175"/>
    </row>
    <row r="35" spans="1:23" s="52" customFormat="1" ht="15" customHeight="1">
      <c r="A35" s="164"/>
      <c r="B35" s="165" t="s">
        <v>123</v>
      </c>
      <c r="C35" s="171"/>
      <c r="D35" s="171"/>
      <c r="E35" s="171"/>
      <c r="F35" s="171"/>
      <c r="G35" s="171"/>
      <c r="H35" s="171"/>
      <c r="I35" s="171"/>
      <c r="J35" s="171"/>
      <c r="K35" s="175"/>
      <c r="L35" s="175"/>
      <c r="M35" s="175"/>
      <c r="N35" s="175"/>
      <c r="O35" s="175"/>
      <c r="P35" s="175"/>
      <c r="Q35" s="175"/>
      <c r="R35" s="175"/>
      <c r="S35" s="175"/>
      <c r="T35" s="175"/>
      <c r="U35" s="175"/>
      <c r="V35" s="175"/>
      <c r="W35" s="175"/>
    </row>
    <row r="36" spans="1:23" s="52" customFormat="1" ht="15" customHeight="1">
      <c r="A36" s="65"/>
      <c r="C36" s="50"/>
      <c r="D36" s="50"/>
      <c r="E36" s="50"/>
      <c r="F36" s="50"/>
      <c r="G36" s="50"/>
      <c r="H36" s="50"/>
      <c r="I36" s="50"/>
      <c r="J36" s="50"/>
    </row>
    <row r="37" spans="1:23" s="52" customFormat="1" ht="15" customHeight="1">
      <c r="A37" s="65"/>
      <c r="B37" s="124" t="s">
        <v>95</v>
      </c>
      <c r="C37" s="125"/>
      <c r="D37" s="125"/>
      <c r="E37" s="125"/>
      <c r="F37" s="125"/>
      <c r="G37" s="50"/>
      <c r="H37" s="50"/>
      <c r="I37" s="50"/>
      <c r="J37" s="50"/>
    </row>
    <row r="38" spans="1:23" s="52" customFormat="1" ht="30" customHeight="1">
      <c r="A38" s="65"/>
      <c r="B38" s="177"/>
      <c r="C38" s="178"/>
      <c r="D38" s="178"/>
      <c r="E38" s="178"/>
      <c r="F38" s="178"/>
      <c r="G38" s="178"/>
      <c r="H38" s="178"/>
      <c r="I38" s="178"/>
      <c r="J38" s="178"/>
    </row>
    <row r="39" spans="1:23" s="52" customFormat="1" ht="15" customHeight="1">
      <c r="A39" s="65"/>
      <c r="B39" s="58"/>
      <c r="C39" s="50"/>
      <c r="D39" s="50"/>
      <c r="E39" s="50"/>
      <c r="F39" s="50"/>
      <c r="G39" s="50"/>
      <c r="H39" s="50"/>
      <c r="I39" s="50"/>
      <c r="J39" s="50"/>
    </row>
    <row r="40" spans="1:23" s="52" customFormat="1" ht="15" customHeight="1">
      <c r="A40" s="65"/>
      <c r="B40" s="58"/>
      <c r="C40" s="50"/>
      <c r="D40" s="50"/>
      <c r="E40" s="50"/>
      <c r="F40" s="50"/>
      <c r="G40" s="50"/>
      <c r="H40" s="50"/>
      <c r="I40" s="50"/>
      <c r="J40" s="50"/>
    </row>
    <row r="41" spans="1:23" s="53" customFormat="1" ht="15" customHeight="1">
      <c r="A41" s="69"/>
      <c r="B41" s="57"/>
      <c r="C41" s="51"/>
      <c r="D41" s="51"/>
      <c r="E41" s="51"/>
      <c r="F41" s="51"/>
      <c r="G41" s="51"/>
      <c r="H41" s="51"/>
      <c r="I41" s="51"/>
      <c r="J41" s="51"/>
    </row>
  </sheetData>
  <sheetProtection algorithmName="SHA-512" hashValue="aONtp5bDwi8+9ajQSmGttQRI3xYaxN630uaeXwyBmlgvQVR5VP5pCcexRFQeAlTR/uR+9OxVxnywrovqACdnCg==" saltValue="mWPRk8Jg/Zx9bpFbDs/KFg==" spinCount="100000" sheet="1" insertRows="0"/>
  <mergeCells count="28">
    <mergeCell ref="H4:J4"/>
    <mergeCell ref="H5:J5"/>
    <mergeCell ref="C6:D6"/>
    <mergeCell ref="H6:J6"/>
    <mergeCell ref="C7:D7"/>
    <mergeCell ref="H7:J7"/>
    <mergeCell ref="D20:E20"/>
    <mergeCell ref="B8:C8"/>
    <mergeCell ref="D10:E10"/>
    <mergeCell ref="D11:E11"/>
    <mergeCell ref="D12:E12"/>
    <mergeCell ref="D13:E13"/>
    <mergeCell ref="D14:E14"/>
    <mergeCell ref="D15:E15"/>
    <mergeCell ref="D16:E16"/>
    <mergeCell ref="D17:E17"/>
    <mergeCell ref="D18:E18"/>
    <mergeCell ref="D19:E19"/>
    <mergeCell ref="A27:G27"/>
    <mergeCell ref="A28:G28"/>
    <mergeCell ref="B34:C34"/>
    <mergeCell ref="B38:J38"/>
    <mergeCell ref="D21:E21"/>
    <mergeCell ref="D22:E22"/>
    <mergeCell ref="D23:E23"/>
    <mergeCell ref="D24:E24"/>
    <mergeCell ref="D25:E25"/>
    <mergeCell ref="A26:G26"/>
  </mergeCells>
  <phoneticPr fontId="2"/>
  <conditionalFormatting sqref="F11:F25">
    <cfRule type="expression" dxfId="53" priority="3">
      <formula>$C11="その他"</formula>
    </cfRule>
    <cfRule type="expression" dxfId="52" priority="4">
      <formula>$C11&lt;&gt;"保育士等キャリアアップ研修"</formula>
    </cfRule>
    <cfRule type="expression" dxfId="51" priority="18" stopIfTrue="1">
      <formula>$C11="保育士等キャリアアップ研修"</formula>
    </cfRule>
  </conditionalFormatting>
  <conditionalFormatting sqref="H26:I26 C7 D8">
    <cfRule type="cellIs" dxfId="50" priority="17" operator="equal">
      <formula>""</formula>
    </cfRule>
  </conditionalFormatting>
  <conditionalFormatting sqref="E1">
    <cfRule type="cellIs" dxfId="49" priority="16" operator="equal">
      <formula>""</formula>
    </cfRule>
  </conditionalFormatting>
  <conditionalFormatting sqref="H3:J7">
    <cfRule type="cellIs" dxfId="48" priority="15" operator="equal">
      <formula>""</formula>
    </cfRule>
  </conditionalFormatting>
  <conditionalFormatting sqref="C6">
    <cfRule type="cellIs" dxfId="47" priority="14" operator="equal">
      <formula>""</formula>
    </cfRule>
  </conditionalFormatting>
  <conditionalFormatting sqref="D11:E25">
    <cfRule type="expression" dxfId="46" priority="11">
      <formula>$C11="横浜市（区）主催研修"</formula>
    </cfRule>
    <cfRule type="expression" dxfId="45" priority="12">
      <formula>$C11="園内研修"</formula>
    </cfRule>
    <cfRule type="expression" dxfId="44" priority="13">
      <formula>$C11="幼稚園教諭旧免許状更新講習・免許法認定講習"</formula>
    </cfRule>
  </conditionalFormatting>
  <conditionalFormatting sqref="H11:H25">
    <cfRule type="expression" dxfId="43" priority="1">
      <formula>$C11="その他"</formula>
    </cfRule>
    <cfRule type="expression" dxfId="42" priority="10">
      <formula>$C11="【職員処遇改善費のみ対象】横浜市（区）主催研修"</formula>
    </cfRule>
  </conditionalFormatting>
  <conditionalFormatting sqref="I11:I25">
    <cfRule type="expression" dxfId="41" priority="5">
      <formula>$C11="保育士等キャリアアップ研修"</formula>
    </cfRule>
    <cfRule type="expression" dxfId="40" priority="9">
      <formula>$C11="幼稚園教諭旧免許状更新講習・免許法認定講習"</formula>
    </cfRule>
  </conditionalFormatting>
  <conditionalFormatting sqref="G11:G25">
    <cfRule type="expression" dxfId="39" priority="2">
      <formula>$C11="その他"</formula>
    </cfRule>
    <cfRule type="expression" dxfId="38" priority="6">
      <formula>$C11="【職員処遇改善費のみ対象】横浜市（区）主催研修"</formula>
    </cfRule>
    <cfRule type="expression" dxfId="37" priority="7">
      <formula>$C11="園内研修"</formula>
    </cfRule>
    <cfRule type="expression" dxfId="36" priority="8">
      <formula>$C11="幼稚園教諭旧免許状更新講習・免許法認定講習"</formula>
    </cfRule>
  </conditionalFormatting>
  <dataValidations count="11">
    <dataValidation type="list" allowBlank="1" showInputMessage="1" showErrorMessage="1" sqref="O6">
      <formula1>" "</formula1>
    </dataValidation>
    <dataValidation type="list" allowBlank="1" showInputMessage="1" showErrorMessage="1" sqref="C11:C25">
      <formula1>INDIRECT($D$8)</formula1>
    </dataValidation>
    <dataValidation type="list" allowBlank="1" showInputMessage="1" showErrorMessage="1" sqref="D8">
      <formula1>"〇,×"</formula1>
    </dataValidation>
    <dataValidation type="textLength" operator="equal" allowBlank="1" showInputMessage="1" showErrorMessage="1" promptTitle="修了証番号" prompt="保育士等キャリアアップ研修の時のみ12桁の修了証番号を入力" sqref="G11:G25">
      <formula1>12</formula1>
    </dataValidation>
    <dataValidation type="custom" allowBlank="1" showInputMessage="1" showErrorMessage="1" promptTitle="講義名・テーマ" prompt="保育士等キャリアアップ研修の時は入力不要" sqref="F11:F25">
      <formula1>OR(AND(D11="保育士等キャリアアップ研修",F11=""),AND(D11="幼稚園教諭免許状更新講習",F11&lt;&gt;""))</formula1>
    </dataValidation>
    <dataValidation type="list" allowBlank="1" showInputMessage="1" showErrorMessage="1" promptTitle="実施主体" prompt="幼稚園教諭旧免許状更新講習時は入力不要" sqref="D11:E11">
      <formula1>INDIRECT($C$11)</formula1>
    </dataValidation>
    <dataValidation type="date" operator="lessThanOrEqual" allowBlank="1" showInputMessage="1" showErrorMessage="1" error="賃金改善開始月の４月以前に研修修了が必要です。" sqref="B11:B25">
      <formula1>45016</formula1>
    </dataValidation>
    <dataValidation type="list" allowBlank="1" showInputMessage="1" showErrorMessage="1" promptTitle="実施主体" prompt="幼稚園教諭旧免許状更新講習時は入力不要" sqref="D12:E25">
      <formula1>INDIRECT($C12)</formula1>
    </dataValidation>
    <dataValidation type="decimal" operator="greaterThanOrEqual" allowBlank="1" showInputMessage="1" showErrorMessage="1" sqref="I11:I25">
      <formula1>0</formula1>
    </dataValidation>
    <dataValidation type="list" allowBlank="1" showInputMessage="1" showErrorMessage="1" sqref="H11:H24">
      <formula1>INDIRECT($C$6)</formula1>
    </dataValidation>
    <dataValidation type="list" allowBlank="1" showInputMessage="1" showErrorMessage="1" sqref="H25">
      <formula1>INDIRECT($C$5)</formula1>
    </dataValidation>
  </dataValidations>
  <printOptions horizontalCentered="1"/>
  <pageMargins left="0.25" right="0.25" top="0.75" bottom="0.75" header="0.3" footer="0.3"/>
  <pageSetup paperSize="8" scale="99" orientation="landscape" cellComments="asDisplayed"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マスタ!$C$3:$C$4</xm:f>
          </x14:formula1>
          <xm:sqref>C6</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W41"/>
  <sheetViews>
    <sheetView showZeros="0" view="pageBreakPreview" zoomScale="85" zoomScaleNormal="70" zoomScaleSheetLayoutView="85" workbookViewId="0">
      <selection activeCell="B11" sqref="B11"/>
    </sheetView>
  </sheetViews>
  <sheetFormatPr defaultRowHeight="18.75"/>
  <cols>
    <col min="1" max="1" width="5" style="66" customWidth="1"/>
    <col min="2" max="2" width="13.625" style="71" customWidth="1"/>
    <col min="3" max="3" width="33.875" style="2" customWidth="1"/>
    <col min="4" max="4" width="9.375" style="2" customWidth="1"/>
    <col min="5" max="5" width="37.625" style="2" customWidth="1"/>
    <col min="6" max="6" width="42.875" style="2" customWidth="1"/>
    <col min="7" max="7" width="19.625" style="2" customWidth="1"/>
    <col min="8" max="8" width="19" style="2" customWidth="1"/>
    <col min="9" max="9" width="15.625" style="2" hidden="1" customWidth="1"/>
    <col min="10" max="10" width="27.5" style="2" customWidth="1"/>
    <col min="11" max="12" width="9" style="2" customWidth="1"/>
    <col min="13" max="14" width="9" style="2"/>
    <col min="15" max="15" width="50.625" style="2" customWidth="1"/>
    <col min="16" max="16384" width="9" style="2"/>
  </cols>
  <sheetData>
    <row r="1" spans="1:23" ht="29.25" customHeight="1">
      <c r="A1" s="74" t="s">
        <v>73</v>
      </c>
      <c r="B1" s="70"/>
      <c r="C1" s="59"/>
      <c r="D1" s="60" t="s">
        <v>62</v>
      </c>
      <c r="E1" s="122">
        <f>①集計表!F1</f>
        <v>5</v>
      </c>
      <c r="F1" s="61" t="s">
        <v>110</v>
      </c>
      <c r="G1" s="59"/>
      <c r="H1" s="59"/>
      <c r="I1" s="59"/>
      <c r="J1" s="73"/>
      <c r="K1" s="173"/>
      <c r="L1" s="173"/>
      <c r="M1" s="173"/>
      <c r="N1" s="173"/>
      <c r="O1" s="173"/>
      <c r="P1" s="173"/>
      <c r="Q1" s="173"/>
      <c r="R1" s="173"/>
      <c r="S1" s="173"/>
      <c r="T1" s="173"/>
      <c r="U1" s="173"/>
      <c r="V1" s="173"/>
      <c r="W1" s="173"/>
    </row>
    <row r="2" spans="1:23" ht="19.5" thickBot="1">
      <c r="A2" s="65"/>
      <c r="B2" s="58"/>
      <c r="C2" s="1"/>
      <c r="D2" s="1"/>
      <c r="E2" s="1"/>
      <c r="F2" s="4"/>
      <c r="G2" s="1"/>
      <c r="H2" s="5"/>
      <c r="I2" s="5"/>
      <c r="J2" s="5"/>
      <c r="K2" s="173"/>
      <c r="L2" s="173"/>
      <c r="M2" s="173"/>
      <c r="N2" s="173"/>
      <c r="O2" s="173"/>
      <c r="P2" s="173"/>
      <c r="Q2" s="173"/>
      <c r="R2" s="173"/>
      <c r="S2" s="173"/>
      <c r="T2" s="173"/>
      <c r="U2" s="173"/>
      <c r="V2" s="173"/>
      <c r="W2" s="173"/>
    </row>
    <row r="3" spans="1:23" s="6" customFormat="1" ht="24.95" customHeight="1">
      <c r="A3" s="66"/>
      <c r="B3" s="58"/>
      <c r="C3" s="3"/>
      <c r="D3" s="3"/>
      <c r="E3" s="3"/>
      <c r="F3" s="7"/>
      <c r="G3" s="8" t="s">
        <v>1</v>
      </c>
      <c r="H3" s="121">
        <f>①集計表!O3</f>
        <v>0</v>
      </c>
      <c r="I3" s="120" t="s">
        <v>3</v>
      </c>
      <c r="J3" s="120" t="s">
        <v>3</v>
      </c>
      <c r="K3" s="174"/>
      <c r="L3" s="174"/>
      <c r="M3" s="174"/>
      <c r="N3" s="174"/>
      <c r="O3" s="174"/>
      <c r="P3" s="174"/>
      <c r="Q3" s="174"/>
      <c r="R3" s="174"/>
      <c r="S3" s="174"/>
      <c r="T3" s="174"/>
      <c r="U3" s="174"/>
      <c r="V3" s="174"/>
      <c r="W3" s="174"/>
    </row>
    <row r="4" spans="1:23" s="6" customFormat="1" ht="24.95" customHeight="1">
      <c r="A4" s="65"/>
      <c r="B4" s="58"/>
      <c r="C4" s="3"/>
      <c r="D4" s="3"/>
      <c r="E4" s="3"/>
      <c r="F4" s="7"/>
      <c r="G4" s="12" t="s">
        <v>4</v>
      </c>
      <c r="H4" s="247">
        <f>①集計表!O4</f>
        <v>0</v>
      </c>
      <c r="I4" s="247"/>
      <c r="J4" s="248"/>
      <c r="K4" s="174"/>
      <c r="L4" s="174"/>
      <c r="M4" s="174"/>
      <c r="N4" s="174"/>
      <c r="O4" s="174"/>
      <c r="P4" s="174"/>
      <c r="Q4" s="174"/>
      <c r="R4" s="174"/>
      <c r="S4" s="174"/>
      <c r="T4" s="174"/>
      <c r="U4" s="174"/>
      <c r="V4" s="174"/>
      <c r="W4" s="174"/>
    </row>
    <row r="5" spans="1:23" s="6" customFormat="1" ht="24.95" customHeight="1" thickBot="1">
      <c r="A5" s="65"/>
      <c r="B5" s="77"/>
      <c r="C5" s="3"/>
      <c r="D5" s="14"/>
      <c r="E5" s="14"/>
      <c r="F5" s="7"/>
      <c r="G5" s="15" t="s">
        <v>7</v>
      </c>
      <c r="H5" s="249">
        <f>①集計表!O5</f>
        <v>0</v>
      </c>
      <c r="I5" s="249"/>
      <c r="J5" s="250"/>
      <c r="K5" s="174"/>
      <c r="L5" s="174"/>
      <c r="M5" s="174"/>
      <c r="N5" s="174"/>
      <c r="O5" s="174"/>
      <c r="P5" s="174"/>
      <c r="Q5" s="174"/>
      <c r="R5" s="174"/>
      <c r="S5" s="174"/>
      <c r="T5" s="174"/>
      <c r="U5" s="174"/>
      <c r="V5" s="174"/>
      <c r="W5" s="174"/>
    </row>
    <row r="6" spans="1:23" s="6" customFormat="1" ht="24.95" customHeight="1">
      <c r="A6" s="65"/>
      <c r="B6" s="72" t="s">
        <v>6</v>
      </c>
      <c r="C6" s="260"/>
      <c r="D6" s="261"/>
      <c r="E6" s="14"/>
      <c r="F6" s="7"/>
      <c r="G6" s="76" t="s">
        <v>64</v>
      </c>
      <c r="H6" s="249">
        <f>①集計表!O6</f>
        <v>0</v>
      </c>
      <c r="I6" s="249"/>
      <c r="J6" s="250"/>
      <c r="K6" s="174"/>
      <c r="L6" s="174" t="str">
        <f>IF(C6="なし_職員処遇改善費の対象者","研修名_職員処遇改善費","研修名_処遇Ⅱ")</f>
        <v>研修名_処遇Ⅱ</v>
      </c>
      <c r="M6" s="174"/>
      <c r="N6" s="174"/>
      <c r="O6" s="174"/>
      <c r="P6" s="174"/>
      <c r="Q6" s="174"/>
      <c r="R6" s="174"/>
      <c r="S6" s="174"/>
      <c r="T6" s="174"/>
      <c r="U6" s="174"/>
      <c r="V6" s="174"/>
      <c r="W6" s="174"/>
    </row>
    <row r="7" spans="1:23" s="6" customFormat="1" ht="24.95" customHeight="1" thickBot="1">
      <c r="A7" s="65"/>
      <c r="B7" s="140" t="s">
        <v>9</v>
      </c>
      <c r="C7" s="262"/>
      <c r="D7" s="263"/>
      <c r="E7" s="14"/>
      <c r="F7" s="7"/>
      <c r="G7" s="17" t="s">
        <v>65</v>
      </c>
      <c r="H7" s="251">
        <f>①集計表!O7</f>
        <v>0</v>
      </c>
      <c r="I7" s="252"/>
      <c r="J7" s="253"/>
      <c r="K7" s="174"/>
      <c r="L7" s="174"/>
      <c r="M7" s="174"/>
      <c r="N7" s="174"/>
      <c r="O7" s="174"/>
      <c r="P7" s="174"/>
      <c r="Q7" s="174"/>
      <c r="R7" s="174"/>
      <c r="S7" s="174"/>
      <c r="T7" s="174"/>
      <c r="U7" s="174"/>
      <c r="V7" s="174"/>
      <c r="W7" s="174"/>
    </row>
    <row r="8" spans="1:23" s="6" customFormat="1" ht="24.95" customHeight="1" thickBot="1">
      <c r="A8" s="65"/>
      <c r="B8" s="258" t="s">
        <v>111</v>
      </c>
      <c r="C8" s="259"/>
      <c r="D8" s="176" t="s">
        <v>113</v>
      </c>
      <c r="E8" s="14"/>
      <c r="F8" s="7"/>
      <c r="G8" s="131"/>
      <c r="H8" s="21"/>
      <c r="I8" s="139"/>
      <c r="J8" s="139"/>
      <c r="K8" s="174"/>
      <c r="L8" s="174"/>
      <c r="M8" s="174"/>
      <c r="N8" s="174"/>
      <c r="O8" s="174"/>
      <c r="P8" s="174"/>
      <c r="Q8" s="174"/>
      <c r="R8" s="174"/>
      <c r="S8" s="174"/>
      <c r="T8" s="174"/>
      <c r="U8" s="174"/>
      <c r="V8" s="174"/>
      <c r="W8" s="174"/>
    </row>
    <row r="9" spans="1:23" ht="24.95" customHeight="1">
      <c r="A9" s="65"/>
      <c r="B9" s="58"/>
      <c r="C9" s="19"/>
      <c r="D9" s="20"/>
      <c r="E9" s="20"/>
      <c r="F9" s="19"/>
      <c r="G9" s="19"/>
      <c r="H9" s="21"/>
      <c r="I9" s="22"/>
      <c r="J9" s="23"/>
      <c r="K9" s="173"/>
      <c r="L9" s="173"/>
      <c r="M9" s="173"/>
      <c r="N9" s="173"/>
      <c r="O9" s="173"/>
      <c r="P9" s="173"/>
      <c r="Q9" s="173"/>
      <c r="R9" s="173"/>
      <c r="S9" s="173"/>
      <c r="T9" s="173"/>
      <c r="U9" s="173"/>
      <c r="V9" s="173"/>
      <c r="W9" s="173"/>
    </row>
    <row r="10" spans="1:23" ht="69" customHeight="1" thickBot="1">
      <c r="A10" s="64" t="s">
        <v>15</v>
      </c>
      <c r="B10" s="134" t="s">
        <v>127</v>
      </c>
      <c r="C10" s="62" t="s">
        <v>106</v>
      </c>
      <c r="D10" s="256" t="s">
        <v>78</v>
      </c>
      <c r="E10" s="257"/>
      <c r="F10" s="62" t="s">
        <v>19</v>
      </c>
      <c r="G10" s="63" t="s">
        <v>20</v>
      </c>
      <c r="H10" s="75" t="s">
        <v>77</v>
      </c>
      <c r="I10" s="78" t="s">
        <v>76</v>
      </c>
      <c r="J10" s="62" t="s">
        <v>63</v>
      </c>
      <c r="K10" s="173"/>
      <c r="L10" s="173"/>
      <c r="M10" s="173"/>
      <c r="N10" s="173"/>
      <c r="O10" s="173"/>
      <c r="P10" s="173"/>
      <c r="Q10" s="173"/>
      <c r="R10" s="173"/>
      <c r="S10" s="173"/>
      <c r="T10" s="173"/>
      <c r="U10" s="173"/>
      <c r="V10" s="173"/>
      <c r="W10" s="173"/>
    </row>
    <row r="11" spans="1:23" ht="26.25" customHeight="1">
      <c r="A11" s="67">
        <v>1</v>
      </c>
      <c r="B11" s="81"/>
      <c r="C11" s="82"/>
      <c r="D11" s="244"/>
      <c r="E11" s="245"/>
      <c r="F11" s="83"/>
      <c r="G11" s="84"/>
      <c r="H11" s="85"/>
      <c r="I11" s="100"/>
      <c r="J11" s="86"/>
      <c r="K11" s="173">
        <f>IF(H11&lt;&gt;"",1,0)</f>
        <v>0</v>
      </c>
      <c r="L11" s="173" t="str">
        <f>IF(C11="その他",1,"")</f>
        <v/>
      </c>
      <c r="M11" s="173"/>
      <c r="N11" s="173"/>
      <c r="O11" s="173"/>
      <c r="P11" s="173"/>
      <c r="Q11" s="173"/>
      <c r="R11" s="173"/>
      <c r="S11" s="173"/>
      <c r="T11" s="173"/>
      <c r="U11" s="173"/>
      <c r="V11" s="173"/>
      <c r="W11" s="173"/>
    </row>
    <row r="12" spans="1:23" ht="26.25" customHeight="1">
      <c r="A12" s="67">
        <v>2</v>
      </c>
      <c r="B12" s="81"/>
      <c r="C12" s="82"/>
      <c r="D12" s="244"/>
      <c r="E12" s="245"/>
      <c r="F12" s="83"/>
      <c r="G12" s="84"/>
      <c r="H12" s="87"/>
      <c r="I12" s="101"/>
      <c r="J12" s="86"/>
      <c r="K12" s="173">
        <f t="shared" ref="K12:K25" si="0">IF(H12&lt;&gt;"",1,0)</f>
        <v>0</v>
      </c>
      <c r="L12" s="173" t="str">
        <f t="shared" ref="L12:L25" si="1">IF(C12="その他",1,"")</f>
        <v/>
      </c>
      <c r="M12" s="173"/>
      <c r="N12" s="173"/>
      <c r="O12" s="173"/>
      <c r="P12" s="173"/>
      <c r="Q12" s="173"/>
      <c r="R12" s="173"/>
      <c r="S12" s="173"/>
      <c r="T12" s="173"/>
      <c r="U12" s="173"/>
      <c r="V12" s="173"/>
      <c r="W12" s="173"/>
    </row>
    <row r="13" spans="1:23" ht="26.25" customHeight="1">
      <c r="A13" s="67">
        <v>3</v>
      </c>
      <c r="B13" s="81"/>
      <c r="C13" s="82"/>
      <c r="D13" s="244"/>
      <c r="E13" s="245"/>
      <c r="F13" s="83"/>
      <c r="G13" s="84"/>
      <c r="H13" s="87"/>
      <c r="I13" s="101"/>
      <c r="J13" s="86"/>
      <c r="K13" s="173">
        <f t="shared" si="0"/>
        <v>0</v>
      </c>
      <c r="L13" s="173" t="str">
        <f t="shared" si="1"/>
        <v/>
      </c>
      <c r="M13" s="173"/>
      <c r="N13" s="173"/>
      <c r="O13" s="173"/>
      <c r="P13" s="173"/>
      <c r="Q13" s="173"/>
      <c r="R13" s="173"/>
      <c r="S13" s="173"/>
      <c r="T13" s="173"/>
      <c r="U13" s="173"/>
      <c r="V13" s="173"/>
      <c r="W13" s="173"/>
    </row>
    <row r="14" spans="1:23" ht="26.25" customHeight="1">
      <c r="A14" s="67">
        <v>4</v>
      </c>
      <c r="B14" s="81"/>
      <c r="C14" s="82"/>
      <c r="D14" s="244"/>
      <c r="E14" s="245"/>
      <c r="F14" s="83"/>
      <c r="G14" s="84"/>
      <c r="H14" s="87"/>
      <c r="I14" s="101"/>
      <c r="J14" s="86"/>
      <c r="K14" s="173">
        <f>IF(H14&lt;&gt;"",1,0)</f>
        <v>0</v>
      </c>
      <c r="L14" s="173" t="str">
        <f t="shared" si="1"/>
        <v/>
      </c>
      <c r="M14" s="173"/>
      <c r="N14" s="173"/>
      <c r="O14" s="173"/>
      <c r="P14" s="173"/>
      <c r="Q14" s="173"/>
      <c r="R14" s="173"/>
      <c r="S14" s="173"/>
      <c r="T14" s="173"/>
      <c r="U14" s="173"/>
      <c r="V14" s="173"/>
      <c r="W14" s="173"/>
    </row>
    <row r="15" spans="1:23" ht="26.25" customHeight="1">
      <c r="A15" s="67">
        <v>5</v>
      </c>
      <c r="B15" s="81"/>
      <c r="C15" s="82"/>
      <c r="D15" s="244"/>
      <c r="E15" s="245"/>
      <c r="F15" s="83"/>
      <c r="G15" s="84"/>
      <c r="H15" s="87"/>
      <c r="I15" s="101"/>
      <c r="J15" s="86"/>
      <c r="K15" s="173">
        <f t="shared" si="0"/>
        <v>0</v>
      </c>
      <c r="L15" s="173" t="str">
        <f t="shared" si="1"/>
        <v/>
      </c>
      <c r="M15" s="173"/>
      <c r="N15" s="173"/>
      <c r="O15" s="173"/>
      <c r="P15" s="173"/>
      <c r="Q15" s="173"/>
      <c r="R15" s="173"/>
      <c r="S15" s="173"/>
      <c r="T15" s="173"/>
      <c r="U15" s="173"/>
      <c r="V15" s="173"/>
      <c r="W15" s="173"/>
    </row>
    <row r="16" spans="1:23" ht="26.25" customHeight="1">
      <c r="A16" s="67">
        <v>6</v>
      </c>
      <c r="B16" s="81"/>
      <c r="C16" s="82"/>
      <c r="D16" s="244"/>
      <c r="E16" s="245"/>
      <c r="F16" s="83"/>
      <c r="G16" s="84"/>
      <c r="H16" s="87"/>
      <c r="I16" s="101"/>
      <c r="J16" s="86"/>
      <c r="K16" s="173">
        <f t="shared" si="0"/>
        <v>0</v>
      </c>
      <c r="L16" s="173" t="str">
        <f t="shared" si="1"/>
        <v/>
      </c>
      <c r="M16" s="173"/>
      <c r="N16" s="173"/>
      <c r="O16" s="173"/>
      <c r="P16" s="173"/>
      <c r="Q16" s="173"/>
      <c r="R16" s="173"/>
      <c r="S16" s="173"/>
      <c r="T16" s="173"/>
      <c r="U16" s="173"/>
      <c r="V16" s="173"/>
      <c r="W16" s="173"/>
    </row>
    <row r="17" spans="1:23" ht="26.25" customHeight="1">
      <c r="A17" s="67">
        <v>7</v>
      </c>
      <c r="B17" s="81"/>
      <c r="C17" s="82"/>
      <c r="D17" s="244"/>
      <c r="E17" s="245"/>
      <c r="F17" s="83"/>
      <c r="G17" s="84"/>
      <c r="H17" s="87"/>
      <c r="I17" s="101"/>
      <c r="J17" s="86"/>
      <c r="K17" s="173">
        <f t="shared" si="0"/>
        <v>0</v>
      </c>
      <c r="L17" s="173" t="str">
        <f t="shared" si="1"/>
        <v/>
      </c>
      <c r="M17" s="173"/>
      <c r="N17" s="173"/>
      <c r="O17" s="173"/>
      <c r="P17" s="173"/>
      <c r="Q17" s="173"/>
      <c r="R17" s="173"/>
      <c r="S17" s="173"/>
      <c r="T17" s="173"/>
      <c r="U17" s="173"/>
      <c r="V17" s="173"/>
      <c r="W17" s="173"/>
    </row>
    <row r="18" spans="1:23" ht="26.25" customHeight="1">
      <c r="A18" s="67">
        <v>8</v>
      </c>
      <c r="B18" s="81"/>
      <c r="C18" s="82"/>
      <c r="D18" s="244"/>
      <c r="E18" s="245"/>
      <c r="F18" s="83"/>
      <c r="G18" s="84"/>
      <c r="H18" s="87"/>
      <c r="I18" s="101"/>
      <c r="J18" s="86"/>
      <c r="K18" s="173">
        <f t="shared" si="0"/>
        <v>0</v>
      </c>
      <c r="L18" s="173" t="str">
        <f t="shared" si="1"/>
        <v/>
      </c>
      <c r="M18" s="173"/>
      <c r="N18" s="173"/>
      <c r="O18" s="173"/>
      <c r="P18" s="173"/>
      <c r="Q18" s="173"/>
      <c r="R18" s="173"/>
      <c r="S18" s="173"/>
      <c r="T18" s="173"/>
      <c r="U18" s="173"/>
      <c r="V18" s="173"/>
      <c r="W18" s="173"/>
    </row>
    <row r="19" spans="1:23" ht="26.25" customHeight="1">
      <c r="A19" s="67">
        <v>9</v>
      </c>
      <c r="B19" s="81"/>
      <c r="C19" s="82"/>
      <c r="D19" s="244"/>
      <c r="E19" s="245"/>
      <c r="F19" s="83"/>
      <c r="G19" s="84"/>
      <c r="H19" s="87"/>
      <c r="I19" s="101"/>
      <c r="J19" s="86"/>
      <c r="K19" s="173">
        <f t="shared" si="0"/>
        <v>0</v>
      </c>
      <c r="L19" s="173" t="str">
        <f t="shared" si="1"/>
        <v/>
      </c>
      <c r="M19" s="173"/>
      <c r="N19" s="173"/>
      <c r="O19" s="173"/>
      <c r="P19" s="173"/>
      <c r="Q19" s="173"/>
      <c r="R19" s="173"/>
      <c r="S19" s="173"/>
      <c r="T19" s="173"/>
      <c r="U19" s="173"/>
      <c r="V19" s="173"/>
      <c r="W19" s="173"/>
    </row>
    <row r="20" spans="1:23" ht="26.25" customHeight="1">
      <c r="A20" s="67">
        <v>10</v>
      </c>
      <c r="B20" s="81"/>
      <c r="C20" s="82"/>
      <c r="D20" s="244"/>
      <c r="E20" s="245"/>
      <c r="F20" s="83"/>
      <c r="G20" s="84"/>
      <c r="H20" s="87"/>
      <c r="I20" s="101"/>
      <c r="J20" s="86"/>
      <c r="K20" s="173">
        <f t="shared" si="0"/>
        <v>0</v>
      </c>
      <c r="L20" s="173" t="str">
        <f t="shared" si="1"/>
        <v/>
      </c>
      <c r="M20" s="173"/>
      <c r="N20" s="173"/>
      <c r="O20" s="173"/>
      <c r="P20" s="173"/>
      <c r="Q20" s="173"/>
      <c r="R20" s="173"/>
      <c r="S20" s="173"/>
      <c r="T20" s="173"/>
      <c r="U20" s="173"/>
      <c r="V20" s="173"/>
      <c r="W20" s="173"/>
    </row>
    <row r="21" spans="1:23" ht="26.25" customHeight="1">
      <c r="A21" s="67">
        <v>11</v>
      </c>
      <c r="B21" s="81"/>
      <c r="C21" s="82"/>
      <c r="D21" s="244"/>
      <c r="E21" s="245"/>
      <c r="F21" s="83"/>
      <c r="G21" s="84"/>
      <c r="H21" s="87"/>
      <c r="I21" s="101"/>
      <c r="J21" s="86"/>
      <c r="K21" s="173">
        <f t="shared" si="0"/>
        <v>0</v>
      </c>
      <c r="L21" s="173" t="str">
        <f t="shared" si="1"/>
        <v/>
      </c>
      <c r="M21" s="173"/>
      <c r="N21" s="173"/>
      <c r="O21" s="173"/>
      <c r="P21" s="173"/>
      <c r="Q21" s="173"/>
      <c r="R21" s="173"/>
      <c r="S21" s="173"/>
      <c r="T21" s="173"/>
      <c r="U21" s="173"/>
      <c r="V21" s="173"/>
      <c r="W21" s="173"/>
    </row>
    <row r="22" spans="1:23" ht="26.25" customHeight="1">
      <c r="A22" s="67">
        <v>12</v>
      </c>
      <c r="B22" s="81"/>
      <c r="C22" s="82"/>
      <c r="D22" s="244"/>
      <c r="E22" s="245"/>
      <c r="F22" s="83"/>
      <c r="G22" s="84"/>
      <c r="H22" s="87"/>
      <c r="I22" s="101"/>
      <c r="J22" s="86"/>
      <c r="K22" s="173">
        <f t="shared" si="0"/>
        <v>0</v>
      </c>
      <c r="L22" s="173" t="str">
        <f t="shared" si="1"/>
        <v/>
      </c>
      <c r="M22" s="173"/>
      <c r="N22" s="173"/>
      <c r="O22" s="173"/>
      <c r="P22" s="173"/>
      <c r="Q22" s="173"/>
      <c r="R22" s="173"/>
      <c r="S22" s="173"/>
      <c r="T22" s="173"/>
      <c r="U22" s="173"/>
      <c r="V22" s="173"/>
      <c r="W22" s="173"/>
    </row>
    <row r="23" spans="1:23" ht="26.25" customHeight="1">
      <c r="A23" s="67">
        <v>13</v>
      </c>
      <c r="B23" s="81"/>
      <c r="C23" s="82"/>
      <c r="D23" s="244"/>
      <c r="E23" s="245"/>
      <c r="F23" s="83"/>
      <c r="G23" s="84"/>
      <c r="H23" s="87"/>
      <c r="I23" s="101"/>
      <c r="J23" s="86"/>
      <c r="K23" s="173">
        <f t="shared" si="0"/>
        <v>0</v>
      </c>
      <c r="L23" s="173" t="str">
        <f t="shared" si="1"/>
        <v/>
      </c>
      <c r="M23" s="173"/>
      <c r="N23" s="173"/>
      <c r="O23" s="173"/>
      <c r="P23" s="173"/>
      <c r="Q23" s="173"/>
      <c r="R23" s="173"/>
      <c r="S23" s="173"/>
      <c r="T23" s="173"/>
      <c r="U23" s="173"/>
      <c r="V23" s="173"/>
      <c r="W23" s="173"/>
    </row>
    <row r="24" spans="1:23" ht="26.25" customHeight="1">
      <c r="A24" s="67">
        <v>14</v>
      </c>
      <c r="B24" s="81"/>
      <c r="C24" s="82"/>
      <c r="D24" s="244"/>
      <c r="E24" s="245"/>
      <c r="F24" s="83"/>
      <c r="G24" s="84"/>
      <c r="H24" s="87"/>
      <c r="I24" s="101"/>
      <c r="J24" s="86"/>
      <c r="K24" s="173">
        <f t="shared" si="0"/>
        <v>0</v>
      </c>
      <c r="L24" s="173" t="str">
        <f t="shared" si="1"/>
        <v/>
      </c>
      <c r="M24" s="173"/>
      <c r="N24" s="173"/>
      <c r="O24" s="173"/>
      <c r="P24" s="173"/>
      <c r="Q24" s="173"/>
      <c r="R24" s="173"/>
      <c r="S24" s="173"/>
      <c r="T24" s="173"/>
      <c r="U24" s="173"/>
      <c r="V24" s="173"/>
      <c r="W24" s="173"/>
    </row>
    <row r="25" spans="1:23" ht="26.25" customHeight="1" thickBot="1">
      <c r="A25" s="68">
        <v>15</v>
      </c>
      <c r="B25" s="88"/>
      <c r="C25" s="123"/>
      <c r="D25" s="254"/>
      <c r="E25" s="255"/>
      <c r="F25" s="89"/>
      <c r="G25" s="90"/>
      <c r="H25" s="92"/>
      <c r="I25" s="101"/>
      <c r="J25" s="91"/>
      <c r="K25" s="173">
        <f t="shared" si="0"/>
        <v>0</v>
      </c>
      <c r="L25" s="173" t="str">
        <f t="shared" si="1"/>
        <v/>
      </c>
      <c r="M25" s="173"/>
      <c r="N25" s="173"/>
      <c r="O25" s="173"/>
      <c r="P25" s="173"/>
      <c r="Q25" s="173"/>
      <c r="R25" s="173"/>
      <c r="S25" s="173"/>
      <c r="T25" s="173"/>
      <c r="U25" s="173"/>
      <c r="V25" s="173"/>
      <c r="W25" s="173"/>
    </row>
    <row r="26" spans="1:23" ht="26.25" customHeight="1" thickTop="1" thickBot="1">
      <c r="A26" s="240" t="s">
        <v>66</v>
      </c>
      <c r="B26" s="241"/>
      <c r="C26" s="242"/>
      <c r="D26" s="242"/>
      <c r="E26" s="242"/>
      <c r="F26" s="241"/>
      <c r="G26" s="243"/>
      <c r="H26" s="107">
        <f>(SUMIF(C11:C25,"保育士等キャリアアップ研修",K11:K25)+SUMIF(C11:C25,"幼稚園教諭旧免許状更新講習・免許法認定講習",K11:K25)+SUMIF(C11:C25,"その他",L11:L25))</f>
        <v>0</v>
      </c>
      <c r="I26" s="102">
        <f>SUM(I27:I28)</f>
        <v>0</v>
      </c>
      <c r="J26" s="169"/>
      <c r="K26" s="173"/>
      <c r="L26" s="173"/>
      <c r="M26" s="173"/>
      <c r="N26" s="173"/>
      <c r="O26" s="173"/>
      <c r="P26" s="173"/>
      <c r="Q26" s="173"/>
      <c r="R26" s="173"/>
      <c r="S26" s="173"/>
      <c r="T26" s="173"/>
      <c r="U26" s="173"/>
      <c r="V26" s="173"/>
      <c r="W26" s="173"/>
    </row>
    <row r="27" spans="1:23" ht="26.25" hidden="1" customHeight="1" thickBot="1">
      <c r="A27" s="240"/>
      <c r="B27" s="241"/>
      <c r="C27" s="242"/>
      <c r="D27" s="242"/>
      <c r="E27" s="242"/>
      <c r="F27" s="241"/>
      <c r="G27" s="243"/>
      <c r="H27" s="106" t="s">
        <v>93</v>
      </c>
      <c r="I27" s="102">
        <f>SUMIF(C11:C25,"園内研修",I11:I25)</f>
        <v>0</v>
      </c>
      <c r="J27" s="169" t="e">
        <f>I27/(I27+I28)</f>
        <v>#DIV/0!</v>
      </c>
      <c r="K27" s="173"/>
      <c r="L27" s="173"/>
      <c r="M27" s="173"/>
      <c r="N27" s="173"/>
      <c r="O27" s="173"/>
      <c r="P27" s="173"/>
      <c r="Q27" s="173"/>
      <c r="R27" s="173"/>
      <c r="S27" s="173"/>
      <c r="T27" s="173"/>
      <c r="U27" s="173"/>
      <c r="V27" s="173"/>
      <c r="W27" s="173"/>
    </row>
    <row r="28" spans="1:23" ht="26.25" hidden="1" customHeight="1" thickBot="1">
      <c r="A28" s="240"/>
      <c r="B28" s="241"/>
      <c r="C28" s="242"/>
      <c r="D28" s="242"/>
      <c r="E28" s="242"/>
      <c r="F28" s="241"/>
      <c r="G28" s="243"/>
      <c r="H28" s="106" t="s">
        <v>94</v>
      </c>
      <c r="I28" s="102">
        <f>SUMIF(C11:C25,"横浜市（区）主催研修",I11:I25)</f>
        <v>0</v>
      </c>
      <c r="J28" s="169"/>
      <c r="K28" s="173"/>
      <c r="L28" s="173"/>
      <c r="M28" s="173"/>
      <c r="N28" s="173"/>
      <c r="O28" s="173"/>
      <c r="P28" s="173"/>
      <c r="Q28" s="173"/>
      <c r="R28" s="173"/>
      <c r="S28" s="173"/>
      <c r="T28" s="173"/>
      <c r="U28" s="173"/>
      <c r="V28" s="173"/>
      <c r="W28" s="173"/>
    </row>
    <row r="29" spans="1:23" s="52" customFormat="1" ht="15" customHeight="1">
      <c r="A29" s="164"/>
      <c r="B29" s="170" t="s">
        <v>68</v>
      </c>
      <c r="C29" s="171"/>
      <c r="D29" s="171"/>
      <c r="E29" s="171"/>
      <c r="F29" s="171"/>
      <c r="G29" s="171"/>
      <c r="H29" s="171"/>
      <c r="I29" s="171"/>
      <c r="J29" s="171"/>
      <c r="K29" s="175"/>
      <c r="L29" s="175"/>
      <c r="M29" s="175"/>
      <c r="N29" s="175"/>
      <c r="O29" s="175"/>
      <c r="P29" s="175"/>
      <c r="Q29" s="175"/>
      <c r="R29" s="175"/>
      <c r="S29" s="175"/>
      <c r="T29" s="175"/>
      <c r="U29" s="175"/>
      <c r="V29" s="175"/>
      <c r="W29" s="175"/>
    </row>
    <row r="30" spans="1:23" s="52" customFormat="1" ht="15" customHeight="1">
      <c r="A30" s="164"/>
      <c r="B30" s="165" t="s">
        <v>125</v>
      </c>
      <c r="C30" s="171"/>
      <c r="D30" s="171"/>
      <c r="E30" s="171"/>
      <c r="F30" s="171"/>
      <c r="G30" s="171"/>
      <c r="H30" s="171"/>
      <c r="I30" s="171"/>
      <c r="J30" s="171"/>
      <c r="K30" s="175"/>
      <c r="L30" s="175"/>
      <c r="M30" s="175"/>
      <c r="N30" s="175"/>
      <c r="O30" s="175"/>
      <c r="P30" s="175"/>
      <c r="Q30" s="175"/>
      <c r="R30" s="175"/>
      <c r="S30" s="175"/>
      <c r="T30" s="175"/>
      <c r="U30" s="175"/>
      <c r="V30" s="175"/>
      <c r="W30" s="175"/>
    </row>
    <row r="31" spans="1:23" s="52" customFormat="1" ht="15" customHeight="1">
      <c r="A31" s="164"/>
      <c r="B31" s="172" t="s">
        <v>124</v>
      </c>
      <c r="C31" s="171"/>
      <c r="D31" s="171"/>
      <c r="E31" s="171"/>
      <c r="F31" s="171"/>
      <c r="G31" s="171"/>
      <c r="H31" s="171"/>
      <c r="I31" s="171"/>
      <c r="J31" s="171"/>
      <c r="K31" s="175"/>
      <c r="L31" s="175"/>
      <c r="M31" s="175"/>
      <c r="N31" s="175"/>
      <c r="O31" s="175"/>
      <c r="P31" s="175"/>
      <c r="Q31" s="175"/>
      <c r="R31" s="175"/>
      <c r="S31" s="175"/>
      <c r="T31" s="175"/>
      <c r="U31" s="175"/>
      <c r="V31" s="175"/>
      <c r="W31" s="175"/>
    </row>
    <row r="32" spans="1:23" s="52" customFormat="1" ht="15" customHeight="1">
      <c r="A32" s="164"/>
      <c r="B32" s="172" t="s">
        <v>126</v>
      </c>
      <c r="C32" s="171"/>
      <c r="D32" s="171"/>
      <c r="E32" s="171"/>
      <c r="F32" s="171"/>
      <c r="G32" s="171"/>
      <c r="H32" s="171"/>
      <c r="I32" s="171"/>
      <c r="J32" s="171"/>
      <c r="K32" s="175"/>
      <c r="L32" s="175"/>
      <c r="M32" s="175"/>
      <c r="N32" s="175"/>
      <c r="O32" s="175"/>
      <c r="P32" s="175"/>
      <c r="Q32" s="175"/>
      <c r="R32" s="175"/>
      <c r="S32" s="175"/>
      <c r="T32" s="175"/>
      <c r="U32" s="175"/>
      <c r="V32" s="175"/>
      <c r="W32" s="175"/>
    </row>
    <row r="33" spans="1:23" s="52" customFormat="1" ht="15" customHeight="1">
      <c r="A33" s="164"/>
      <c r="B33" s="165" t="s">
        <v>122</v>
      </c>
      <c r="C33" s="172"/>
      <c r="D33" s="171"/>
      <c r="E33" s="171"/>
      <c r="F33" s="171"/>
      <c r="G33" s="171"/>
      <c r="H33" s="171"/>
      <c r="I33" s="171"/>
      <c r="J33" s="171"/>
      <c r="K33" s="175"/>
      <c r="L33" s="175"/>
      <c r="M33" s="175"/>
      <c r="N33" s="175"/>
      <c r="O33" s="175"/>
      <c r="P33" s="175"/>
      <c r="Q33" s="175"/>
      <c r="R33" s="175"/>
      <c r="S33" s="175"/>
      <c r="T33" s="175"/>
      <c r="U33" s="175"/>
      <c r="V33" s="175"/>
      <c r="W33" s="175"/>
    </row>
    <row r="34" spans="1:23" s="52" customFormat="1" ht="15" customHeight="1">
      <c r="A34" s="164"/>
      <c r="B34" s="246" t="s">
        <v>67</v>
      </c>
      <c r="C34" s="246"/>
      <c r="D34" s="171"/>
      <c r="E34" s="171"/>
      <c r="F34" s="171"/>
      <c r="G34" s="171"/>
      <c r="H34" s="171"/>
      <c r="I34" s="171"/>
      <c r="J34" s="171"/>
      <c r="K34" s="175"/>
      <c r="L34" s="175"/>
      <c r="M34" s="175"/>
      <c r="N34" s="175"/>
      <c r="O34" s="175"/>
      <c r="P34" s="175"/>
      <c r="Q34" s="175"/>
      <c r="R34" s="175"/>
      <c r="S34" s="175"/>
      <c r="T34" s="175"/>
      <c r="U34" s="175"/>
      <c r="V34" s="175"/>
      <c r="W34" s="175"/>
    </row>
    <row r="35" spans="1:23" s="52" customFormat="1" ht="15" customHeight="1">
      <c r="A35" s="164"/>
      <c r="B35" s="165" t="s">
        <v>123</v>
      </c>
      <c r="C35" s="171"/>
      <c r="D35" s="171"/>
      <c r="E35" s="171"/>
      <c r="F35" s="171"/>
      <c r="G35" s="171"/>
      <c r="H35" s="171"/>
      <c r="I35" s="171"/>
      <c r="J35" s="171"/>
      <c r="K35" s="175"/>
      <c r="L35" s="175"/>
      <c r="M35" s="175"/>
      <c r="N35" s="175"/>
      <c r="O35" s="175"/>
      <c r="P35" s="175"/>
      <c r="Q35" s="175"/>
      <c r="R35" s="175"/>
      <c r="S35" s="175"/>
      <c r="T35" s="175"/>
      <c r="U35" s="175"/>
      <c r="V35" s="175"/>
      <c r="W35" s="175"/>
    </row>
    <row r="36" spans="1:23" s="52" customFormat="1" ht="15" customHeight="1">
      <c r="A36" s="65"/>
      <c r="C36" s="50"/>
      <c r="D36" s="50"/>
      <c r="E36" s="50"/>
      <c r="F36" s="50"/>
      <c r="G36" s="50"/>
      <c r="H36" s="50"/>
      <c r="I36" s="50"/>
      <c r="J36" s="50"/>
    </row>
    <row r="37" spans="1:23" s="52" customFormat="1" ht="15" customHeight="1">
      <c r="A37" s="65"/>
      <c r="B37" s="124" t="s">
        <v>95</v>
      </c>
      <c r="C37" s="125"/>
      <c r="D37" s="125"/>
      <c r="E37" s="125"/>
      <c r="F37" s="125"/>
      <c r="G37" s="50"/>
      <c r="H37" s="50"/>
      <c r="I37" s="50"/>
      <c r="J37" s="50"/>
    </row>
    <row r="38" spans="1:23" s="52" customFormat="1" ht="30" customHeight="1">
      <c r="A38" s="65"/>
      <c r="B38" s="177"/>
      <c r="C38" s="178"/>
      <c r="D38" s="178"/>
      <c r="E38" s="178"/>
      <c r="F38" s="178"/>
      <c r="G38" s="178"/>
      <c r="H38" s="178"/>
      <c r="I38" s="178"/>
      <c r="J38" s="178"/>
    </row>
    <row r="39" spans="1:23" s="52" customFormat="1" ht="15" customHeight="1">
      <c r="A39" s="65"/>
      <c r="B39" s="58"/>
      <c r="C39" s="50"/>
      <c r="D39" s="50"/>
      <c r="E39" s="50"/>
      <c r="F39" s="50"/>
      <c r="G39" s="50"/>
      <c r="H39" s="50"/>
      <c r="I39" s="50"/>
      <c r="J39" s="50"/>
    </row>
    <row r="40" spans="1:23" s="52" customFormat="1" ht="15" customHeight="1">
      <c r="A40" s="65"/>
      <c r="B40" s="58"/>
      <c r="C40" s="50"/>
      <c r="D40" s="50"/>
      <c r="E40" s="50"/>
      <c r="F40" s="50"/>
      <c r="G40" s="50"/>
      <c r="H40" s="50"/>
      <c r="I40" s="50"/>
      <c r="J40" s="50"/>
    </row>
    <row r="41" spans="1:23" s="53" customFormat="1" ht="15" customHeight="1">
      <c r="A41" s="69"/>
      <c r="B41" s="57"/>
      <c r="C41" s="51"/>
      <c r="D41" s="51"/>
      <c r="E41" s="51"/>
      <c r="F41" s="51"/>
      <c r="G41" s="51"/>
      <c r="H41" s="51"/>
      <c r="I41" s="51"/>
      <c r="J41" s="51"/>
    </row>
  </sheetData>
  <sheetProtection algorithmName="SHA-512" hashValue="2ncbSWFbI0hcUeYq3/Fq85xZspVut9BvL+kzN4OTdXsClPB0d/K9iAM7xRURDf94Px985oeBuCb3jpiRYSuG3w==" saltValue="iqRDeqU6Olcwl1WzQbyyrQ==" spinCount="100000" sheet="1" insertRows="0"/>
  <mergeCells count="28">
    <mergeCell ref="H4:J4"/>
    <mergeCell ref="H5:J5"/>
    <mergeCell ref="C6:D6"/>
    <mergeCell ref="H6:J6"/>
    <mergeCell ref="C7:D7"/>
    <mergeCell ref="H7:J7"/>
    <mergeCell ref="D20:E20"/>
    <mergeCell ref="B8:C8"/>
    <mergeCell ref="D10:E10"/>
    <mergeCell ref="D11:E11"/>
    <mergeCell ref="D12:E12"/>
    <mergeCell ref="D13:E13"/>
    <mergeCell ref="D14:E14"/>
    <mergeCell ref="D15:E15"/>
    <mergeCell ref="D16:E16"/>
    <mergeCell ref="D17:E17"/>
    <mergeCell ref="D18:E18"/>
    <mergeCell ref="D19:E19"/>
    <mergeCell ref="A27:G27"/>
    <mergeCell ref="A28:G28"/>
    <mergeCell ref="B34:C34"/>
    <mergeCell ref="B38:J38"/>
    <mergeCell ref="D21:E21"/>
    <mergeCell ref="D22:E22"/>
    <mergeCell ref="D23:E23"/>
    <mergeCell ref="D24:E24"/>
    <mergeCell ref="D25:E25"/>
    <mergeCell ref="A26:G26"/>
  </mergeCells>
  <phoneticPr fontId="2"/>
  <conditionalFormatting sqref="F11:F25">
    <cfRule type="expression" dxfId="35" priority="3">
      <formula>$C11="その他"</formula>
    </cfRule>
    <cfRule type="expression" dxfId="34" priority="4">
      <formula>$C11&lt;&gt;"保育士等キャリアアップ研修"</formula>
    </cfRule>
    <cfRule type="expression" dxfId="33" priority="18" stopIfTrue="1">
      <formula>$C11="保育士等キャリアアップ研修"</formula>
    </cfRule>
  </conditionalFormatting>
  <conditionalFormatting sqref="H26:I26 C7 D8">
    <cfRule type="cellIs" dxfId="32" priority="17" operator="equal">
      <formula>""</formula>
    </cfRule>
  </conditionalFormatting>
  <conditionalFormatting sqref="E1">
    <cfRule type="cellIs" dxfId="31" priority="16" operator="equal">
      <formula>""</formula>
    </cfRule>
  </conditionalFormatting>
  <conditionalFormatting sqref="H3:J7">
    <cfRule type="cellIs" dxfId="30" priority="15" operator="equal">
      <formula>""</formula>
    </cfRule>
  </conditionalFormatting>
  <conditionalFormatting sqref="C6">
    <cfRule type="cellIs" dxfId="29" priority="14" operator="equal">
      <formula>""</formula>
    </cfRule>
  </conditionalFormatting>
  <conditionalFormatting sqref="D11:E25">
    <cfRule type="expression" dxfId="28" priority="11">
      <formula>$C11="横浜市（区）主催研修"</formula>
    </cfRule>
    <cfRule type="expression" dxfId="27" priority="12">
      <formula>$C11="園内研修"</formula>
    </cfRule>
    <cfRule type="expression" dxfId="26" priority="13">
      <formula>$C11="幼稚園教諭旧免許状更新講習・免許法認定講習"</formula>
    </cfRule>
  </conditionalFormatting>
  <conditionalFormatting sqref="H11:H25">
    <cfRule type="expression" dxfId="25" priority="1">
      <formula>$C11="その他"</formula>
    </cfRule>
    <cfRule type="expression" dxfId="24" priority="10">
      <formula>$C11="【職員処遇改善費のみ対象】横浜市（区）主催研修"</formula>
    </cfRule>
  </conditionalFormatting>
  <conditionalFormatting sqref="I11:I25">
    <cfRule type="expression" dxfId="23" priority="5">
      <formula>$C11="保育士等キャリアアップ研修"</formula>
    </cfRule>
    <cfRule type="expression" dxfId="22" priority="9">
      <formula>$C11="幼稚園教諭旧免許状更新講習・免許法認定講習"</formula>
    </cfRule>
  </conditionalFormatting>
  <conditionalFormatting sqref="G11:G25">
    <cfRule type="expression" dxfId="21" priority="2">
      <formula>$C11="その他"</formula>
    </cfRule>
    <cfRule type="expression" dxfId="20" priority="6">
      <formula>$C11="【職員処遇改善費のみ対象】横浜市（区）主催研修"</formula>
    </cfRule>
    <cfRule type="expression" dxfId="19" priority="7">
      <formula>$C11="園内研修"</formula>
    </cfRule>
    <cfRule type="expression" dxfId="18" priority="8">
      <formula>$C11="幼稚園教諭旧免許状更新講習・免許法認定講習"</formula>
    </cfRule>
  </conditionalFormatting>
  <dataValidations count="11">
    <dataValidation type="list" allowBlank="1" showInputMessage="1" showErrorMessage="1" sqref="H25">
      <formula1>INDIRECT($C$5)</formula1>
    </dataValidation>
    <dataValidation type="list" allowBlank="1" showInputMessage="1" showErrorMessage="1" sqref="H11:H24">
      <formula1>INDIRECT($C$6)</formula1>
    </dataValidation>
    <dataValidation type="decimal" operator="greaterThanOrEqual" allowBlank="1" showInputMessage="1" showErrorMessage="1" sqref="I11:I25">
      <formula1>0</formula1>
    </dataValidation>
    <dataValidation type="list" allowBlank="1" showInputMessage="1" showErrorMessage="1" promptTitle="実施主体" prompt="幼稚園教諭旧免許状更新講習時は入力不要" sqref="D12:E25">
      <formula1>INDIRECT($C12)</formula1>
    </dataValidation>
    <dataValidation type="date" operator="lessThanOrEqual" allowBlank="1" showInputMessage="1" showErrorMessage="1" error="賃金改善開始月の４月以前に研修修了が必要です。" sqref="B11:B25">
      <formula1>45016</formula1>
    </dataValidation>
    <dataValidation type="list" allowBlank="1" showInputMessage="1" showErrorMessage="1" promptTitle="実施主体" prompt="幼稚園教諭旧免許状更新講習時は入力不要" sqref="D11:E11">
      <formula1>INDIRECT($C$11)</formula1>
    </dataValidation>
    <dataValidation type="custom" allowBlank="1" showInputMessage="1" showErrorMessage="1" promptTitle="講義名・テーマ" prompt="保育士等キャリアアップ研修の時は入力不要" sqref="F11:F25">
      <formula1>OR(AND(D11="保育士等キャリアアップ研修",F11=""),AND(D11="幼稚園教諭免許状更新講習",F11&lt;&gt;""))</formula1>
    </dataValidation>
    <dataValidation type="textLength" operator="equal" allowBlank="1" showInputMessage="1" showErrorMessage="1" promptTitle="修了証番号" prompt="保育士等キャリアアップ研修の時のみ12桁の修了証番号を入力" sqref="G11:G25">
      <formula1>12</formula1>
    </dataValidation>
    <dataValidation type="list" allowBlank="1" showInputMessage="1" showErrorMessage="1" sqref="D8">
      <formula1>"〇,×"</formula1>
    </dataValidation>
    <dataValidation type="list" allowBlank="1" showInputMessage="1" showErrorMessage="1" sqref="C11:C25">
      <formula1>INDIRECT($D$8)</formula1>
    </dataValidation>
    <dataValidation type="list" allowBlank="1" showInputMessage="1" showErrorMessage="1" sqref="O6">
      <formula1>" "</formula1>
    </dataValidation>
  </dataValidations>
  <printOptions horizontalCentered="1"/>
  <pageMargins left="0.25" right="0.25" top="0.75" bottom="0.75" header="0.3" footer="0.3"/>
  <pageSetup paperSize="8" scale="99" orientation="landscape" cellComments="asDisplayed"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マスタ!$C$3:$C$4</xm:f>
          </x14:formula1>
          <xm:sqref>C6</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W41"/>
  <sheetViews>
    <sheetView showZeros="0" view="pageBreakPreview" zoomScale="85" zoomScaleNormal="70" zoomScaleSheetLayoutView="85" workbookViewId="0">
      <selection activeCell="D8" sqref="D8"/>
    </sheetView>
  </sheetViews>
  <sheetFormatPr defaultRowHeight="18.75"/>
  <cols>
    <col min="1" max="1" width="5" style="66" customWidth="1"/>
    <col min="2" max="2" width="13.625" style="71" customWidth="1"/>
    <col min="3" max="3" width="33.875" style="2" customWidth="1"/>
    <col min="4" max="4" width="9.375" style="2" customWidth="1"/>
    <col min="5" max="5" width="37.625" style="2" customWidth="1"/>
    <col min="6" max="6" width="42.875" style="2" customWidth="1"/>
    <col min="7" max="7" width="19.625" style="2" customWidth="1"/>
    <col min="8" max="8" width="19" style="2" customWidth="1"/>
    <col min="9" max="9" width="15.625" style="2" hidden="1" customWidth="1"/>
    <col min="10" max="10" width="27.5" style="2" customWidth="1"/>
    <col min="11" max="12" width="9" style="2" customWidth="1"/>
    <col min="13" max="14" width="9" style="2"/>
    <col min="15" max="15" width="50.625" style="2" customWidth="1"/>
    <col min="16" max="16384" width="9" style="2"/>
  </cols>
  <sheetData>
    <row r="1" spans="1:23" ht="29.25" customHeight="1">
      <c r="A1" s="74" t="s">
        <v>73</v>
      </c>
      <c r="B1" s="70"/>
      <c r="C1" s="59"/>
      <c r="D1" s="60" t="s">
        <v>62</v>
      </c>
      <c r="E1" s="122">
        <f>①集計表!F1</f>
        <v>5</v>
      </c>
      <c r="F1" s="61" t="s">
        <v>110</v>
      </c>
      <c r="G1" s="59"/>
      <c r="H1" s="59"/>
      <c r="I1" s="59"/>
      <c r="J1" s="73"/>
      <c r="K1" s="173"/>
      <c r="L1" s="173"/>
      <c r="M1" s="173"/>
      <c r="N1" s="173"/>
      <c r="O1" s="173"/>
      <c r="P1" s="173"/>
      <c r="Q1" s="173"/>
      <c r="R1" s="173"/>
      <c r="S1" s="173"/>
      <c r="T1" s="173"/>
      <c r="U1" s="173"/>
      <c r="V1" s="173"/>
      <c r="W1" s="173"/>
    </row>
    <row r="2" spans="1:23" ht="19.5" thickBot="1">
      <c r="A2" s="65"/>
      <c r="B2" s="58"/>
      <c r="C2" s="1"/>
      <c r="D2" s="1"/>
      <c r="E2" s="1"/>
      <c r="F2" s="4"/>
      <c r="G2" s="1"/>
      <c r="H2" s="5"/>
      <c r="I2" s="5"/>
      <c r="J2" s="5"/>
      <c r="K2" s="173"/>
      <c r="L2" s="173"/>
      <c r="M2" s="173"/>
      <c r="N2" s="173"/>
      <c r="O2" s="173"/>
      <c r="P2" s="173"/>
      <c r="Q2" s="173"/>
      <c r="R2" s="173"/>
      <c r="S2" s="173"/>
      <c r="T2" s="173"/>
      <c r="U2" s="173"/>
      <c r="V2" s="173"/>
      <c r="W2" s="173"/>
    </row>
    <row r="3" spans="1:23" s="6" customFormat="1" ht="24.95" customHeight="1">
      <c r="A3" s="66"/>
      <c r="B3" s="58"/>
      <c r="C3" s="3"/>
      <c r="D3" s="3"/>
      <c r="E3" s="3"/>
      <c r="F3" s="7"/>
      <c r="G3" s="8" t="s">
        <v>1</v>
      </c>
      <c r="H3" s="121">
        <f>①集計表!O3</f>
        <v>0</v>
      </c>
      <c r="I3" s="120" t="s">
        <v>3</v>
      </c>
      <c r="J3" s="120" t="s">
        <v>3</v>
      </c>
      <c r="K3" s="174"/>
      <c r="L3" s="174"/>
      <c r="M3" s="174"/>
      <c r="N3" s="174"/>
      <c r="O3" s="174"/>
      <c r="P3" s="174"/>
      <c r="Q3" s="174"/>
      <c r="R3" s="174"/>
      <c r="S3" s="174"/>
      <c r="T3" s="174"/>
      <c r="U3" s="174"/>
      <c r="V3" s="174"/>
      <c r="W3" s="174"/>
    </row>
    <row r="4" spans="1:23" s="6" customFormat="1" ht="24.95" customHeight="1">
      <c r="A4" s="65"/>
      <c r="B4" s="58"/>
      <c r="C4" s="3"/>
      <c r="D4" s="3"/>
      <c r="E4" s="3"/>
      <c r="F4" s="7"/>
      <c r="G4" s="12" t="s">
        <v>4</v>
      </c>
      <c r="H4" s="247">
        <f>①集計表!O4</f>
        <v>0</v>
      </c>
      <c r="I4" s="247"/>
      <c r="J4" s="248"/>
      <c r="K4" s="174"/>
      <c r="L4" s="174"/>
      <c r="M4" s="174"/>
      <c r="N4" s="174"/>
      <c r="O4" s="174"/>
      <c r="P4" s="174"/>
      <c r="Q4" s="174"/>
      <c r="R4" s="174"/>
      <c r="S4" s="174"/>
      <c r="T4" s="174"/>
      <c r="U4" s="174"/>
      <c r="V4" s="174"/>
      <c r="W4" s="174"/>
    </row>
    <row r="5" spans="1:23" s="6" customFormat="1" ht="24.95" customHeight="1" thickBot="1">
      <c r="A5" s="65"/>
      <c r="B5" s="77"/>
      <c r="C5" s="3"/>
      <c r="D5" s="14"/>
      <c r="E5" s="14"/>
      <c r="F5" s="7"/>
      <c r="G5" s="15" t="s">
        <v>7</v>
      </c>
      <c r="H5" s="249">
        <f>①集計表!O5</f>
        <v>0</v>
      </c>
      <c r="I5" s="249"/>
      <c r="J5" s="250"/>
      <c r="K5" s="174"/>
      <c r="L5" s="174"/>
      <c r="M5" s="174"/>
      <c r="N5" s="174"/>
      <c r="O5" s="174"/>
      <c r="P5" s="174"/>
      <c r="Q5" s="174"/>
      <c r="R5" s="174"/>
      <c r="S5" s="174"/>
      <c r="T5" s="174"/>
      <c r="U5" s="174"/>
      <c r="V5" s="174"/>
      <c r="W5" s="174"/>
    </row>
    <row r="6" spans="1:23" s="6" customFormat="1" ht="24.95" customHeight="1">
      <c r="A6" s="65"/>
      <c r="B6" s="72" t="s">
        <v>6</v>
      </c>
      <c r="C6" s="260"/>
      <c r="D6" s="261"/>
      <c r="E6" s="14"/>
      <c r="F6" s="7"/>
      <c r="G6" s="76" t="s">
        <v>64</v>
      </c>
      <c r="H6" s="249">
        <f>①集計表!O6</f>
        <v>0</v>
      </c>
      <c r="I6" s="249"/>
      <c r="J6" s="250"/>
      <c r="K6" s="174"/>
      <c r="L6" s="174" t="str">
        <f>IF(C6="なし_職員処遇改善費の対象者","研修名_職員処遇改善費","研修名_処遇Ⅱ")</f>
        <v>研修名_処遇Ⅱ</v>
      </c>
      <c r="M6" s="174"/>
      <c r="N6" s="174"/>
      <c r="O6" s="174"/>
      <c r="P6" s="174"/>
      <c r="Q6" s="174"/>
      <c r="R6" s="174"/>
      <c r="S6" s="174"/>
      <c r="T6" s="174"/>
      <c r="U6" s="174"/>
      <c r="V6" s="174"/>
      <c r="W6" s="174"/>
    </row>
    <row r="7" spans="1:23" s="6" customFormat="1" ht="24.95" customHeight="1" thickBot="1">
      <c r="A7" s="65"/>
      <c r="B7" s="140" t="s">
        <v>9</v>
      </c>
      <c r="C7" s="262"/>
      <c r="D7" s="263"/>
      <c r="E7" s="14"/>
      <c r="F7" s="7"/>
      <c r="G7" s="17" t="s">
        <v>65</v>
      </c>
      <c r="H7" s="251">
        <f>①集計表!O7</f>
        <v>0</v>
      </c>
      <c r="I7" s="252"/>
      <c r="J7" s="253"/>
      <c r="K7" s="174"/>
      <c r="L7" s="174"/>
      <c r="M7" s="174"/>
      <c r="N7" s="174"/>
      <c r="O7" s="174"/>
      <c r="P7" s="174"/>
      <c r="Q7" s="174"/>
      <c r="R7" s="174"/>
      <c r="S7" s="174"/>
      <c r="T7" s="174"/>
      <c r="U7" s="174"/>
      <c r="V7" s="174"/>
      <c r="W7" s="174"/>
    </row>
    <row r="8" spans="1:23" s="6" customFormat="1" ht="24.95" customHeight="1" thickBot="1">
      <c r="A8" s="65"/>
      <c r="B8" s="258" t="s">
        <v>111</v>
      </c>
      <c r="C8" s="259"/>
      <c r="D8" s="176" t="s">
        <v>113</v>
      </c>
      <c r="E8" s="14"/>
      <c r="F8" s="7"/>
      <c r="G8" s="131"/>
      <c r="H8" s="21"/>
      <c r="I8" s="139"/>
      <c r="J8" s="139"/>
      <c r="K8" s="174"/>
      <c r="L8" s="174"/>
      <c r="M8" s="174"/>
      <c r="N8" s="174"/>
      <c r="O8" s="174"/>
      <c r="P8" s="174"/>
      <c r="Q8" s="174"/>
      <c r="R8" s="174"/>
      <c r="S8" s="174"/>
      <c r="T8" s="174"/>
      <c r="U8" s="174"/>
      <c r="V8" s="174"/>
      <c r="W8" s="174"/>
    </row>
    <row r="9" spans="1:23" ht="24.95" customHeight="1">
      <c r="A9" s="65"/>
      <c r="B9" s="58"/>
      <c r="C9" s="19"/>
      <c r="D9" s="20"/>
      <c r="E9" s="20"/>
      <c r="F9" s="19"/>
      <c r="G9" s="19"/>
      <c r="H9" s="21"/>
      <c r="I9" s="22"/>
      <c r="J9" s="23"/>
      <c r="K9" s="173"/>
      <c r="L9" s="173"/>
      <c r="M9" s="173"/>
      <c r="N9" s="173"/>
      <c r="O9" s="173"/>
      <c r="P9" s="173"/>
      <c r="Q9" s="173"/>
      <c r="R9" s="173"/>
      <c r="S9" s="173"/>
      <c r="T9" s="173"/>
      <c r="U9" s="173"/>
      <c r="V9" s="173"/>
      <c r="W9" s="173"/>
    </row>
    <row r="10" spans="1:23" ht="69" customHeight="1" thickBot="1">
      <c r="A10" s="64" t="s">
        <v>15</v>
      </c>
      <c r="B10" s="134" t="s">
        <v>127</v>
      </c>
      <c r="C10" s="62" t="s">
        <v>106</v>
      </c>
      <c r="D10" s="256" t="s">
        <v>78</v>
      </c>
      <c r="E10" s="257"/>
      <c r="F10" s="62" t="s">
        <v>19</v>
      </c>
      <c r="G10" s="63" t="s">
        <v>20</v>
      </c>
      <c r="H10" s="75" t="s">
        <v>77</v>
      </c>
      <c r="I10" s="78" t="s">
        <v>76</v>
      </c>
      <c r="J10" s="62" t="s">
        <v>63</v>
      </c>
      <c r="K10" s="173"/>
      <c r="L10" s="173"/>
      <c r="M10" s="173"/>
      <c r="N10" s="173"/>
      <c r="O10" s="173"/>
      <c r="P10" s="173"/>
      <c r="Q10" s="173"/>
      <c r="R10" s="173"/>
      <c r="S10" s="173"/>
      <c r="T10" s="173"/>
      <c r="U10" s="173"/>
      <c r="V10" s="173"/>
      <c r="W10" s="173"/>
    </row>
    <row r="11" spans="1:23" ht="26.25" customHeight="1">
      <c r="A11" s="67">
        <v>1</v>
      </c>
      <c r="B11" s="81"/>
      <c r="C11" s="82"/>
      <c r="D11" s="244"/>
      <c r="E11" s="245"/>
      <c r="F11" s="83"/>
      <c r="G11" s="84"/>
      <c r="H11" s="85"/>
      <c r="I11" s="100"/>
      <c r="J11" s="86"/>
      <c r="K11" s="173">
        <f>IF(H11&lt;&gt;"",1,0)</f>
        <v>0</v>
      </c>
      <c r="L11" s="173" t="str">
        <f>IF(C11="その他",1,"")</f>
        <v/>
      </c>
      <c r="M11" s="173"/>
      <c r="N11" s="173"/>
      <c r="O11" s="173"/>
      <c r="P11" s="173"/>
      <c r="Q11" s="173"/>
      <c r="R11" s="173"/>
      <c r="S11" s="173"/>
      <c r="T11" s="173"/>
      <c r="U11" s="173"/>
      <c r="V11" s="173"/>
      <c r="W11" s="173"/>
    </row>
    <row r="12" spans="1:23" ht="26.25" customHeight="1">
      <c r="A12" s="67">
        <v>2</v>
      </c>
      <c r="B12" s="81"/>
      <c r="C12" s="82"/>
      <c r="D12" s="244"/>
      <c r="E12" s="245"/>
      <c r="F12" s="83"/>
      <c r="G12" s="84"/>
      <c r="H12" s="87"/>
      <c r="I12" s="101"/>
      <c r="J12" s="86"/>
      <c r="K12" s="173">
        <f t="shared" ref="K12:K25" si="0">IF(H12&lt;&gt;"",1,0)</f>
        <v>0</v>
      </c>
      <c r="L12" s="173" t="str">
        <f t="shared" ref="L12:L25" si="1">IF(C12="その他",1,"")</f>
        <v/>
      </c>
      <c r="M12" s="173"/>
      <c r="N12" s="173"/>
      <c r="O12" s="173"/>
      <c r="P12" s="173"/>
      <c r="Q12" s="173"/>
      <c r="R12" s="173"/>
      <c r="S12" s="173"/>
      <c r="T12" s="173"/>
      <c r="U12" s="173"/>
      <c r="V12" s="173"/>
      <c r="W12" s="173"/>
    </row>
    <row r="13" spans="1:23" ht="26.25" customHeight="1">
      <c r="A13" s="67">
        <v>3</v>
      </c>
      <c r="B13" s="81"/>
      <c r="C13" s="82"/>
      <c r="D13" s="244"/>
      <c r="E13" s="245"/>
      <c r="F13" s="83"/>
      <c r="G13" s="84"/>
      <c r="H13" s="87"/>
      <c r="I13" s="101"/>
      <c r="J13" s="86"/>
      <c r="K13" s="173">
        <f t="shared" si="0"/>
        <v>0</v>
      </c>
      <c r="L13" s="173" t="str">
        <f t="shared" si="1"/>
        <v/>
      </c>
      <c r="M13" s="173"/>
      <c r="N13" s="173"/>
      <c r="O13" s="173"/>
      <c r="P13" s="173"/>
      <c r="Q13" s="173"/>
      <c r="R13" s="173"/>
      <c r="S13" s="173"/>
      <c r="T13" s="173"/>
      <c r="U13" s="173"/>
      <c r="V13" s="173"/>
      <c r="W13" s="173"/>
    </row>
    <row r="14" spans="1:23" ht="26.25" customHeight="1">
      <c r="A14" s="67">
        <v>4</v>
      </c>
      <c r="B14" s="81"/>
      <c r="C14" s="82"/>
      <c r="D14" s="244"/>
      <c r="E14" s="245"/>
      <c r="F14" s="83"/>
      <c r="G14" s="84"/>
      <c r="H14" s="87"/>
      <c r="I14" s="101"/>
      <c r="J14" s="86"/>
      <c r="K14" s="173">
        <f>IF(H14&lt;&gt;"",1,0)</f>
        <v>0</v>
      </c>
      <c r="L14" s="173" t="str">
        <f t="shared" si="1"/>
        <v/>
      </c>
      <c r="M14" s="173"/>
      <c r="N14" s="173"/>
      <c r="O14" s="173"/>
      <c r="P14" s="173"/>
      <c r="Q14" s="173"/>
      <c r="R14" s="173"/>
      <c r="S14" s="173"/>
      <c r="T14" s="173"/>
      <c r="U14" s="173"/>
      <c r="V14" s="173"/>
      <c r="W14" s="173"/>
    </row>
    <row r="15" spans="1:23" ht="26.25" customHeight="1">
      <c r="A15" s="67">
        <v>5</v>
      </c>
      <c r="B15" s="81"/>
      <c r="C15" s="82"/>
      <c r="D15" s="244"/>
      <c r="E15" s="245"/>
      <c r="F15" s="83"/>
      <c r="G15" s="84"/>
      <c r="H15" s="87"/>
      <c r="I15" s="101"/>
      <c r="J15" s="86"/>
      <c r="K15" s="173">
        <f t="shared" si="0"/>
        <v>0</v>
      </c>
      <c r="L15" s="173" t="str">
        <f t="shared" si="1"/>
        <v/>
      </c>
      <c r="M15" s="173"/>
      <c r="N15" s="173"/>
      <c r="O15" s="173"/>
      <c r="P15" s="173"/>
      <c r="Q15" s="173"/>
      <c r="R15" s="173"/>
      <c r="S15" s="173"/>
      <c r="T15" s="173"/>
      <c r="U15" s="173"/>
      <c r="V15" s="173"/>
      <c r="W15" s="173"/>
    </row>
    <row r="16" spans="1:23" ht="26.25" customHeight="1">
      <c r="A16" s="67">
        <v>6</v>
      </c>
      <c r="B16" s="81"/>
      <c r="C16" s="82"/>
      <c r="D16" s="244"/>
      <c r="E16" s="245"/>
      <c r="F16" s="83"/>
      <c r="G16" s="84"/>
      <c r="H16" s="87"/>
      <c r="I16" s="101"/>
      <c r="J16" s="86"/>
      <c r="K16" s="173">
        <f t="shared" si="0"/>
        <v>0</v>
      </c>
      <c r="L16" s="173" t="str">
        <f t="shared" si="1"/>
        <v/>
      </c>
      <c r="M16" s="173"/>
      <c r="N16" s="173"/>
      <c r="O16" s="173"/>
      <c r="P16" s="173"/>
      <c r="Q16" s="173"/>
      <c r="R16" s="173"/>
      <c r="S16" s="173"/>
      <c r="T16" s="173"/>
      <c r="U16" s="173"/>
      <c r="V16" s="173"/>
      <c r="W16" s="173"/>
    </row>
    <row r="17" spans="1:23" ht="26.25" customHeight="1">
      <c r="A17" s="67">
        <v>7</v>
      </c>
      <c r="B17" s="81"/>
      <c r="C17" s="82"/>
      <c r="D17" s="244"/>
      <c r="E17" s="245"/>
      <c r="F17" s="83"/>
      <c r="G17" s="84"/>
      <c r="H17" s="87"/>
      <c r="I17" s="101"/>
      <c r="J17" s="86"/>
      <c r="K17" s="173">
        <f t="shared" si="0"/>
        <v>0</v>
      </c>
      <c r="L17" s="173" t="str">
        <f t="shared" si="1"/>
        <v/>
      </c>
      <c r="M17" s="173"/>
      <c r="N17" s="173"/>
      <c r="O17" s="173"/>
      <c r="P17" s="173"/>
      <c r="Q17" s="173"/>
      <c r="R17" s="173"/>
      <c r="S17" s="173"/>
      <c r="T17" s="173"/>
      <c r="U17" s="173"/>
      <c r="V17" s="173"/>
      <c r="W17" s="173"/>
    </row>
    <row r="18" spans="1:23" ht="26.25" customHeight="1">
      <c r="A18" s="67">
        <v>8</v>
      </c>
      <c r="B18" s="81"/>
      <c r="C18" s="82"/>
      <c r="D18" s="244"/>
      <c r="E18" s="245"/>
      <c r="F18" s="83"/>
      <c r="G18" s="84"/>
      <c r="H18" s="87"/>
      <c r="I18" s="101"/>
      <c r="J18" s="86"/>
      <c r="K18" s="173">
        <f t="shared" si="0"/>
        <v>0</v>
      </c>
      <c r="L18" s="173" t="str">
        <f t="shared" si="1"/>
        <v/>
      </c>
      <c r="M18" s="173"/>
      <c r="N18" s="173"/>
      <c r="O18" s="173"/>
      <c r="P18" s="173"/>
      <c r="Q18" s="173"/>
      <c r="R18" s="173"/>
      <c r="S18" s="173"/>
      <c r="T18" s="173"/>
      <c r="U18" s="173"/>
      <c r="V18" s="173"/>
      <c r="W18" s="173"/>
    </row>
    <row r="19" spans="1:23" ht="26.25" customHeight="1">
      <c r="A19" s="67">
        <v>9</v>
      </c>
      <c r="B19" s="81"/>
      <c r="C19" s="82"/>
      <c r="D19" s="244"/>
      <c r="E19" s="245"/>
      <c r="F19" s="83"/>
      <c r="G19" s="84"/>
      <c r="H19" s="87"/>
      <c r="I19" s="101"/>
      <c r="J19" s="86"/>
      <c r="K19" s="173">
        <f t="shared" si="0"/>
        <v>0</v>
      </c>
      <c r="L19" s="173" t="str">
        <f t="shared" si="1"/>
        <v/>
      </c>
      <c r="M19" s="173"/>
      <c r="N19" s="173"/>
      <c r="O19" s="173"/>
      <c r="P19" s="173"/>
      <c r="Q19" s="173"/>
      <c r="R19" s="173"/>
      <c r="S19" s="173"/>
      <c r="T19" s="173"/>
      <c r="U19" s="173"/>
      <c r="V19" s="173"/>
      <c r="W19" s="173"/>
    </row>
    <row r="20" spans="1:23" ht="26.25" customHeight="1">
      <c r="A20" s="67">
        <v>10</v>
      </c>
      <c r="B20" s="81"/>
      <c r="C20" s="82"/>
      <c r="D20" s="244"/>
      <c r="E20" s="245"/>
      <c r="F20" s="83"/>
      <c r="G20" s="84"/>
      <c r="H20" s="87"/>
      <c r="I20" s="101"/>
      <c r="J20" s="86"/>
      <c r="K20" s="173">
        <f t="shared" si="0"/>
        <v>0</v>
      </c>
      <c r="L20" s="173" t="str">
        <f t="shared" si="1"/>
        <v/>
      </c>
      <c r="M20" s="173"/>
      <c r="N20" s="173"/>
      <c r="O20" s="173"/>
      <c r="P20" s="173"/>
      <c r="Q20" s="173"/>
      <c r="R20" s="173"/>
      <c r="S20" s="173"/>
      <c r="T20" s="173"/>
      <c r="U20" s="173"/>
      <c r="V20" s="173"/>
      <c r="W20" s="173"/>
    </row>
    <row r="21" spans="1:23" ht="26.25" customHeight="1">
      <c r="A21" s="67">
        <v>11</v>
      </c>
      <c r="B21" s="81"/>
      <c r="C21" s="82"/>
      <c r="D21" s="244"/>
      <c r="E21" s="245"/>
      <c r="F21" s="83"/>
      <c r="G21" s="84"/>
      <c r="H21" s="87"/>
      <c r="I21" s="101"/>
      <c r="J21" s="86"/>
      <c r="K21" s="173">
        <f t="shared" si="0"/>
        <v>0</v>
      </c>
      <c r="L21" s="173" t="str">
        <f t="shared" si="1"/>
        <v/>
      </c>
      <c r="M21" s="173"/>
      <c r="N21" s="173"/>
      <c r="O21" s="173"/>
      <c r="P21" s="173"/>
      <c r="Q21" s="173"/>
      <c r="R21" s="173"/>
      <c r="S21" s="173"/>
      <c r="T21" s="173"/>
      <c r="U21" s="173"/>
      <c r="V21" s="173"/>
      <c r="W21" s="173"/>
    </row>
    <row r="22" spans="1:23" ht="26.25" customHeight="1">
      <c r="A22" s="67">
        <v>12</v>
      </c>
      <c r="B22" s="81"/>
      <c r="C22" s="82"/>
      <c r="D22" s="244"/>
      <c r="E22" s="245"/>
      <c r="F22" s="83"/>
      <c r="G22" s="84"/>
      <c r="H22" s="87"/>
      <c r="I22" s="101"/>
      <c r="J22" s="86"/>
      <c r="K22" s="173">
        <f t="shared" si="0"/>
        <v>0</v>
      </c>
      <c r="L22" s="173" t="str">
        <f t="shared" si="1"/>
        <v/>
      </c>
      <c r="M22" s="173"/>
      <c r="N22" s="173"/>
      <c r="O22" s="173"/>
      <c r="P22" s="173"/>
      <c r="Q22" s="173"/>
      <c r="R22" s="173"/>
      <c r="S22" s="173"/>
      <c r="T22" s="173"/>
      <c r="U22" s="173"/>
      <c r="V22" s="173"/>
      <c r="W22" s="173"/>
    </row>
    <row r="23" spans="1:23" ht="26.25" customHeight="1">
      <c r="A23" s="67">
        <v>13</v>
      </c>
      <c r="B23" s="81"/>
      <c r="C23" s="82"/>
      <c r="D23" s="244"/>
      <c r="E23" s="245"/>
      <c r="F23" s="83"/>
      <c r="G23" s="84"/>
      <c r="H23" s="87"/>
      <c r="I23" s="101"/>
      <c r="J23" s="86"/>
      <c r="K23" s="173">
        <f t="shared" si="0"/>
        <v>0</v>
      </c>
      <c r="L23" s="173" t="str">
        <f t="shared" si="1"/>
        <v/>
      </c>
      <c r="M23" s="173"/>
      <c r="N23" s="173"/>
      <c r="O23" s="173"/>
      <c r="P23" s="173"/>
      <c r="Q23" s="173"/>
      <c r="R23" s="173"/>
      <c r="S23" s="173"/>
      <c r="T23" s="173"/>
      <c r="U23" s="173"/>
      <c r="V23" s="173"/>
      <c r="W23" s="173"/>
    </row>
    <row r="24" spans="1:23" ht="26.25" customHeight="1">
      <c r="A24" s="67">
        <v>14</v>
      </c>
      <c r="B24" s="81"/>
      <c r="C24" s="82"/>
      <c r="D24" s="244"/>
      <c r="E24" s="245"/>
      <c r="F24" s="83"/>
      <c r="G24" s="84"/>
      <c r="H24" s="87"/>
      <c r="I24" s="101"/>
      <c r="J24" s="86"/>
      <c r="K24" s="173">
        <f t="shared" si="0"/>
        <v>0</v>
      </c>
      <c r="L24" s="173" t="str">
        <f t="shared" si="1"/>
        <v/>
      </c>
      <c r="M24" s="173"/>
      <c r="N24" s="173"/>
      <c r="O24" s="173"/>
      <c r="P24" s="173"/>
      <c r="Q24" s="173"/>
      <c r="R24" s="173"/>
      <c r="S24" s="173"/>
      <c r="T24" s="173"/>
      <c r="U24" s="173"/>
      <c r="V24" s="173"/>
      <c r="W24" s="173"/>
    </row>
    <row r="25" spans="1:23" ht="26.25" customHeight="1" thickBot="1">
      <c r="A25" s="68">
        <v>15</v>
      </c>
      <c r="B25" s="88"/>
      <c r="C25" s="123"/>
      <c r="D25" s="254"/>
      <c r="E25" s="255"/>
      <c r="F25" s="89"/>
      <c r="G25" s="90"/>
      <c r="H25" s="92"/>
      <c r="I25" s="101"/>
      <c r="J25" s="91"/>
      <c r="K25" s="173">
        <f t="shared" si="0"/>
        <v>0</v>
      </c>
      <c r="L25" s="173" t="str">
        <f t="shared" si="1"/>
        <v/>
      </c>
      <c r="M25" s="173"/>
      <c r="N25" s="173"/>
      <c r="O25" s="173"/>
      <c r="P25" s="173"/>
      <c r="Q25" s="173"/>
      <c r="R25" s="173"/>
      <c r="S25" s="173"/>
      <c r="T25" s="173"/>
      <c r="U25" s="173"/>
      <c r="V25" s="173"/>
      <c r="W25" s="173"/>
    </row>
    <row r="26" spans="1:23" ht="26.25" customHeight="1" thickTop="1" thickBot="1">
      <c r="A26" s="240" t="s">
        <v>66</v>
      </c>
      <c r="B26" s="241"/>
      <c r="C26" s="242"/>
      <c r="D26" s="242"/>
      <c r="E26" s="242"/>
      <c r="F26" s="241"/>
      <c r="G26" s="243"/>
      <c r="H26" s="107">
        <f>(SUMIF(C11:C25,"保育士等キャリアアップ研修",K11:K25)+SUMIF(C11:C25,"幼稚園教諭旧免許状更新講習・免許法認定講習",K11:K25)+SUMIF(C11:C25,"その他",L11:L25))</f>
        <v>0</v>
      </c>
      <c r="I26" s="102">
        <f>SUM(I27:I28)</f>
        <v>0</v>
      </c>
      <c r="J26" s="169"/>
      <c r="K26" s="173"/>
      <c r="L26" s="173"/>
      <c r="M26" s="173"/>
      <c r="N26" s="173"/>
      <c r="O26" s="173"/>
      <c r="P26" s="173"/>
      <c r="Q26" s="173"/>
      <c r="R26" s="173"/>
      <c r="S26" s="173"/>
      <c r="T26" s="173"/>
      <c r="U26" s="173"/>
      <c r="V26" s="173"/>
      <c r="W26" s="173"/>
    </row>
    <row r="27" spans="1:23" ht="26.25" hidden="1" customHeight="1" thickBot="1">
      <c r="A27" s="240"/>
      <c r="B27" s="241"/>
      <c r="C27" s="242"/>
      <c r="D27" s="242"/>
      <c r="E27" s="242"/>
      <c r="F27" s="241"/>
      <c r="G27" s="243"/>
      <c r="H27" s="106" t="s">
        <v>93</v>
      </c>
      <c r="I27" s="102">
        <f>SUMIF(C11:C25,"園内研修",I11:I25)</f>
        <v>0</v>
      </c>
      <c r="J27" s="169" t="e">
        <f>I27/(I27+I28)</f>
        <v>#DIV/0!</v>
      </c>
      <c r="K27" s="173"/>
      <c r="L27" s="173"/>
      <c r="M27" s="173"/>
      <c r="N27" s="173"/>
      <c r="O27" s="173"/>
      <c r="P27" s="173"/>
      <c r="Q27" s="173"/>
      <c r="R27" s="173"/>
      <c r="S27" s="173"/>
      <c r="T27" s="173"/>
      <c r="U27" s="173"/>
      <c r="V27" s="173"/>
      <c r="W27" s="173"/>
    </row>
    <row r="28" spans="1:23" ht="26.25" hidden="1" customHeight="1" thickBot="1">
      <c r="A28" s="240"/>
      <c r="B28" s="241"/>
      <c r="C28" s="242"/>
      <c r="D28" s="242"/>
      <c r="E28" s="242"/>
      <c r="F28" s="241"/>
      <c r="G28" s="243"/>
      <c r="H28" s="106" t="s">
        <v>94</v>
      </c>
      <c r="I28" s="102">
        <f>SUMIF(C11:C25,"横浜市（区）主催研修",I11:I25)</f>
        <v>0</v>
      </c>
      <c r="J28" s="169"/>
      <c r="K28" s="173"/>
      <c r="L28" s="173"/>
      <c r="M28" s="173"/>
      <c r="N28" s="173"/>
      <c r="O28" s="173"/>
      <c r="P28" s="173"/>
      <c r="Q28" s="173"/>
      <c r="R28" s="173"/>
      <c r="S28" s="173"/>
      <c r="T28" s="173"/>
      <c r="U28" s="173"/>
      <c r="V28" s="173"/>
      <c r="W28" s="173"/>
    </row>
    <row r="29" spans="1:23" s="52" customFormat="1" ht="15" customHeight="1">
      <c r="A29" s="164"/>
      <c r="B29" s="170" t="s">
        <v>68</v>
      </c>
      <c r="C29" s="171"/>
      <c r="D29" s="171"/>
      <c r="E29" s="171"/>
      <c r="F29" s="171"/>
      <c r="G29" s="171"/>
      <c r="H29" s="171"/>
      <c r="I29" s="171"/>
      <c r="J29" s="171"/>
      <c r="K29" s="175"/>
      <c r="L29" s="175"/>
      <c r="M29" s="175"/>
      <c r="N29" s="175"/>
      <c r="O29" s="175"/>
      <c r="P29" s="175"/>
      <c r="Q29" s="175"/>
      <c r="R29" s="175"/>
      <c r="S29" s="175"/>
      <c r="T29" s="175"/>
      <c r="U29" s="175"/>
      <c r="V29" s="175"/>
      <c r="W29" s="175"/>
    </row>
    <row r="30" spans="1:23" s="52" customFormat="1" ht="15" customHeight="1">
      <c r="A30" s="164"/>
      <c r="B30" s="165" t="s">
        <v>125</v>
      </c>
      <c r="C30" s="171"/>
      <c r="D30" s="171"/>
      <c r="E30" s="171"/>
      <c r="F30" s="171"/>
      <c r="G30" s="171"/>
      <c r="H30" s="171"/>
      <c r="I30" s="171"/>
      <c r="J30" s="171"/>
      <c r="K30" s="175"/>
      <c r="L30" s="175"/>
      <c r="M30" s="175"/>
      <c r="N30" s="175"/>
      <c r="O30" s="175"/>
      <c r="P30" s="175"/>
      <c r="Q30" s="175"/>
      <c r="R30" s="175"/>
      <c r="S30" s="175"/>
      <c r="T30" s="175"/>
      <c r="U30" s="175"/>
      <c r="V30" s="175"/>
      <c r="W30" s="175"/>
    </row>
    <row r="31" spans="1:23" s="52" customFormat="1" ht="15" customHeight="1">
      <c r="A31" s="164"/>
      <c r="B31" s="172" t="s">
        <v>124</v>
      </c>
      <c r="C31" s="171"/>
      <c r="D31" s="171"/>
      <c r="E31" s="171"/>
      <c r="F31" s="171"/>
      <c r="G31" s="171"/>
      <c r="H31" s="171"/>
      <c r="I31" s="171"/>
      <c r="J31" s="171"/>
      <c r="K31" s="175"/>
      <c r="L31" s="175"/>
      <c r="M31" s="175"/>
      <c r="N31" s="175"/>
      <c r="O31" s="175"/>
      <c r="P31" s="175"/>
      <c r="Q31" s="175"/>
      <c r="R31" s="175"/>
      <c r="S31" s="175"/>
      <c r="T31" s="175"/>
      <c r="U31" s="175"/>
      <c r="V31" s="175"/>
      <c r="W31" s="175"/>
    </row>
    <row r="32" spans="1:23" s="52" customFormat="1" ht="15" customHeight="1">
      <c r="A32" s="164"/>
      <c r="B32" s="172" t="s">
        <v>126</v>
      </c>
      <c r="C32" s="171"/>
      <c r="D32" s="171"/>
      <c r="E32" s="171"/>
      <c r="F32" s="171"/>
      <c r="G32" s="171"/>
      <c r="H32" s="171"/>
      <c r="I32" s="171"/>
      <c r="J32" s="171"/>
      <c r="K32" s="175"/>
      <c r="L32" s="175"/>
      <c r="M32" s="175"/>
      <c r="N32" s="175"/>
      <c r="O32" s="175"/>
      <c r="P32" s="175"/>
      <c r="Q32" s="175"/>
      <c r="R32" s="175"/>
      <c r="S32" s="175"/>
      <c r="T32" s="175"/>
      <c r="U32" s="175"/>
      <c r="V32" s="175"/>
      <c r="W32" s="175"/>
    </row>
    <row r="33" spans="1:23" s="52" customFormat="1" ht="15" customHeight="1">
      <c r="A33" s="164"/>
      <c r="B33" s="165" t="s">
        <v>122</v>
      </c>
      <c r="C33" s="172"/>
      <c r="D33" s="171"/>
      <c r="E33" s="171"/>
      <c r="F33" s="171"/>
      <c r="G33" s="171"/>
      <c r="H33" s="171"/>
      <c r="I33" s="171"/>
      <c r="J33" s="171"/>
      <c r="K33" s="175"/>
      <c r="L33" s="175"/>
      <c r="M33" s="175"/>
      <c r="N33" s="175"/>
      <c r="O33" s="175"/>
      <c r="P33" s="175"/>
      <c r="Q33" s="175"/>
      <c r="R33" s="175"/>
      <c r="S33" s="175"/>
      <c r="T33" s="175"/>
      <c r="U33" s="175"/>
      <c r="V33" s="175"/>
      <c r="W33" s="175"/>
    </row>
    <row r="34" spans="1:23" s="52" customFormat="1" ht="15" customHeight="1">
      <c r="A34" s="164"/>
      <c r="B34" s="246" t="s">
        <v>67</v>
      </c>
      <c r="C34" s="246"/>
      <c r="D34" s="171"/>
      <c r="E34" s="171"/>
      <c r="F34" s="171"/>
      <c r="G34" s="171"/>
      <c r="H34" s="171"/>
      <c r="I34" s="171"/>
      <c r="J34" s="171"/>
      <c r="K34" s="175"/>
      <c r="L34" s="175"/>
      <c r="M34" s="175"/>
      <c r="N34" s="175"/>
      <c r="O34" s="175"/>
      <c r="P34" s="175"/>
      <c r="Q34" s="175"/>
      <c r="R34" s="175"/>
      <c r="S34" s="175"/>
      <c r="T34" s="175"/>
      <c r="U34" s="175"/>
      <c r="V34" s="175"/>
      <c r="W34" s="175"/>
    </row>
    <row r="35" spans="1:23" s="52" customFormat="1" ht="15" customHeight="1">
      <c r="A35" s="164"/>
      <c r="B35" s="165" t="s">
        <v>123</v>
      </c>
      <c r="C35" s="171"/>
      <c r="D35" s="171"/>
      <c r="E35" s="171"/>
      <c r="F35" s="171"/>
      <c r="G35" s="171"/>
      <c r="H35" s="171"/>
      <c r="I35" s="171"/>
      <c r="J35" s="171"/>
      <c r="K35" s="175"/>
      <c r="L35" s="175"/>
      <c r="M35" s="175"/>
      <c r="N35" s="175"/>
      <c r="O35" s="175"/>
      <c r="P35" s="175"/>
      <c r="Q35" s="175"/>
      <c r="R35" s="175"/>
      <c r="S35" s="175"/>
      <c r="T35" s="175"/>
      <c r="U35" s="175"/>
      <c r="V35" s="175"/>
      <c r="W35" s="175"/>
    </row>
    <row r="36" spans="1:23" s="52" customFormat="1" ht="15" customHeight="1">
      <c r="A36" s="65"/>
      <c r="C36" s="50"/>
      <c r="D36" s="50"/>
      <c r="E36" s="50"/>
      <c r="F36" s="50"/>
      <c r="G36" s="50"/>
      <c r="H36" s="50"/>
      <c r="I36" s="50"/>
      <c r="J36" s="50"/>
    </row>
    <row r="37" spans="1:23" s="52" customFormat="1" ht="15" customHeight="1">
      <c r="A37" s="65"/>
      <c r="B37" s="124" t="s">
        <v>95</v>
      </c>
      <c r="C37" s="125"/>
      <c r="D37" s="125"/>
      <c r="E37" s="125"/>
      <c r="F37" s="125"/>
      <c r="G37" s="50"/>
      <c r="H37" s="50"/>
      <c r="I37" s="50"/>
      <c r="J37" s="50"/>
    </row>
    <row r="38" spans="1:23" s="52" customFormat="1" ht="30" customHeight="1">
      <c r="A38" s="65"/>
      <c r="B38" s="177"/>
      <c r="C38" s="178"/>
      <c r="D38" s="178"/>
      <c r="E38" s="178"/>
      <c r="F38" s="178"/>
      <c r="G38" s="178"/>
      <c r="H38" s="178"/>
      <c r="I38" s="178"/>
      <c r="J38" s="178"/>
    </row>
    <row r="39" spans="1:23" s="52" customFormat="1" ht="15" customHeight="1">
      <c r="A39" s="65"/>
      <c r="B39" s="58"/>
      <c r="C39" s="50"/>
      <c r="D39" s="50"/>
      <c r="E39" s="50"/>
      <c r="F39" s="50"/>
      <c r="G39" s="50"/>
      <c r="H39" s="50"/>
      <c r="I39" s="50"/>
      <c r="J39" s="50"/>
    </row>
    <row r="40" spans="1:23" s="52" customFormat="1" ht="15" customHeight="1">
      <c r="A40" s="65"/>
      <c r="B40" s="58"/>
      <c r="C40" s="50"/>
      <c r="D40" s="50"/>
      <c r="E40" s="50"/>
      <c r="F40" s="50"/>
      <c r="G40" s="50"/>
      <c r="H40" s="50"/>
      <c r="I40" s="50"/>
      <c r="J40" s="50"/>
    </row>
    <row r="41" spans="1:23" s="53" customFormat="1" ht="15" customHeight="1">
      <c r="A41" s="69"/>
      <c r="B41" s="57"/>
      <c r="C41" s="51"/>
      <c r="D41" s="51"/>
      <c r="E41" s="51"/>
      <c r="F41" s="51"/>
      <c r="G41" s="51"/>
      <c r="H41" s="51"/>
      <c r="I41" s="51"/>
      <c r="J41" s="51"/>
    </row>
  </sheetData>
  <sheetProtection algorithmName="SHA-512" hashValue="US3/YfYAJnhyrLC/SMNj0MnCq32rJYvMiakPolD0EplvnD12AZVDmpOVditVOtnpFs1eho+VnmNeZSaRUGN7Ig==" saltValue="br418HwoSaaZG13ewjyl9g==" spinCount="100000" sheet="1" insertRows="0"/>
  <mergeCells count="28">
    <mergeCell ref="H4:J4"/>
    <mergeCell ref="H5:J5"/>
    <mergeCell ref="C6:D6"/>
    <mergeCell ref="H6:J6"/>
    <mergeCell ref="C7:D7"/>
    <mergeCell ref="H7:J7"/>
    <mergeCell ref="D20:E20"/>
    <mergeCell ref="B8:C8"/>
    <mergeCell ref="D10:E10"/>
    <mergeCell ref="D11:E11"/>
    <mergeCell ref="D12:E12"/>
    <mergeCell ref="D13:E13"/>
    <mergeCell ref="D14:E14"/>
    <mergeCell ref="D15:E15"/>
    <mergeCell ref="D16:E16"/>
    <mergeCell ref="D17:E17"/>
    <mergeCell ref="D18:E18"/>
    <mergeCell ref="D19:E19"/>
    <mergeCell ref="A27:G27"/>
    <mergeCell ref="A28:G28"/>
    <mergeCell ref="B34:C34"/>
    <mergeCell ref="B38:J38"/>
    <mergeCell ref="D21:E21"/>
    <mergeCell ref="D22:E22"/>
    <mergeCell ref="D23:E23"/>
    <mergeCell ref="D24:E24"/>
    <mergeCell ref="D25:E25"/>
    <mergeCell ref="A26:G26"/>
  </mergeCells>
  <phoneticPr fontId="2"/>
  <conditionalFormatting sqref="F11:F25">
    <cfRule type="expression" dxfId="17" priority="3">
      <formula>$C11="その他"</formula>
    </cfRule>
    <cfRule type="expression" dxfId="16" priority="4">
      <formula>$C11&lt;&gt;"保育士等キャリアアップ研修"</formula>
    </cfRule>
    <cfRule type="expression" dxfId="15" priority="18" stopIfTrue="1">
      <formula>$C11="保育士等キャリアアップ研修"</formula>
    </cfRule>
  </conditionalFormatting>
  <conditionalFormatting sqref="H26:I26 C7 D8">
    <cfRule type="cellIs" dxfId="14" priority="17" operator="equal">
      <formula>""</formula>
    </cfRule>
  </conditionalFormatting>
  <conditionalFormatting sqref="E1">
    <cfRule type="cellIs" dxfId="13" priority="16" operator="equal">
      <formula>""</formula>
    </cfRule>
  </conditionalFormatting>
  <conditionalFormatting sqref="H3:J7">
    <cfRule type="cellIs" dxfId="12" priority="15" operator="equal">
      <formula>""</formula>
    </cfRule>
  </conditionalFormatting>
  <conditionalFormatting sqref="C6">
    <cfRule type="cellIs" dxfId="11" priority="14" operator="equal">
      <formula>""</formula>
    </cfRule>
  </conditionalFormatting>
  <conditionalFormatting sqref="D11:E25">
    <cfRule type="expression" dxfId="10" priority="11">
      <formula>$C11="横浜市（区）主催研修"</formula>
    </cfRule>
    <cfRule type="expression" dxfId="9" priority="12">
      <formula>$C11="園内研修"</formula>
    </cfRule>
    <cfRule type="expression" dxfId="8" priority="13">
      <formula>$C11="幼稚園教諭旧免許状更新講習・免許法認定講習"</formula>
    </cfRule>
  </conditionalFormatting>
  <conditionalFormatting sqref="H11:H25">
    <cfRule type="expression" dxfId="7" priority="1">
      <formula>$C11="その他"</formula>
    </cfRule>
    <cfRule type="expression" dxfId="6" priority="10">
      <formula>$C11="【職員処遇改善費のみ対象】横浜市（区）主催研修"</formula>
    </cfRule>
  </conditionalFormatting>
  <conditionalFormatting sqref="I11:I25">
    <cfRule type="expression" dxfId="5" priority="5">
      <formula>$C11="保育士等キャリアアップ研修"</formula>
    </cfRule>
    <cfRule type="expression" dxfId="4" priority="9">
      <formula>$C11="幼稚園教諭旧免許状更新講習・免許法認定講習"</formula>
    </cfRule>
  </conditionalFormatting>
  <conditionalFormatting sqref="G11:G25">
    <cfRule type="expression" dxfId="3" priority="2">
      <formula>$C11="その他"</formula>
    </cfRule>
    <cfRule type="expression" dxfId="2" priority="6">
      <formula>$C11="【職員処遇改善費のみ対象】横浜市（区）主催研修"</formula>
    </cfRule>
    <cfRule type="expression" dxfId="1" priority="7">
      <formula>$C11="園内研修"</formula>
    </cfRule>
    <cfRule type="expression" dxfId="0" priority="8">
      <formula>$C11="幼稚園教諭旧免許状更新講習・免許法認定講習"</formula>
    </cfRule>
  </conditionalFormatting>
  <dataValidations count="11">
    <dataValidation type="list" allowBlank="1" showInputMessage="1" showErrorMessage="1" sqref="O6">
      <formula1>" "</formula1>
    </dataValidation>
    <dataValidation type="list" allowBlank="1" showInputMessage="1" showErrorMessage="1" sqref="C11:C25">
      <formula1>INDIRECT($D$8)</formula1>
    </dataValidation>
    <dataValidation type="list" allowBlank="1" showInputMessage="1" showErrorMessage="1" sqref="D8">
      <formula1>"〇,×"</formula1>
    </dataValidation>
    <dataValidation type="textLength" operator="equal" allowBlank="1" showInputMessage="1" showErrorMessage="1" promptTitle="修了証番号" prompt="保育士等キャリアアップ研修の時のみ12桁の修了証番号を入力" sqref="G11:G25">
      <formula1>12</formula1>
    </dataValidation>
    <dataValidation type="custom" allowBlank="1" showInputMessage="1" showErrorMessage="1" promptTitle="講義名・テーマ" prompt="保育士等キャリアアップ研修の時は入力不要" sqref="F11:F25">
      <formula1>OR(AND(D11="保育士等キャリアアップ研修",F11=""),AND(D11="幼稚園教諭免許状更新講習",F11&lt;&gt;""))</formula1>
    </dataValidation>
    <dataValidation type="list" allowBlank="1" showInputMessage="1" showErrorMessage="1" promptTitle="実施主体" prompt="幼稚園教諭旧免許状更新講習時は入力不要" sqref="D11:E11">
      <formula1>INDIRECT($C$11)</formula1>
    </dataValidation>
    <dataValidation type="date" operator="lessThanOrEqual" allowBlank="1" showInputMessage="1" showErrorMessage="1" error="賃金改善開始月の４月以前に研修修了が必要です。" sqref="B11:B25">
      <formula1>45016</formula1>
    </dataValidation>
    <dataValidation type="list" allowBlank="1" showInputMessage="1" showErrorMessage="1" promptTitle="実施主体" prompt="幼稚園教諭旧免許状更新講習時は入力不要" sqref="D12:E25">
      <formula1>INDIRECT($C12)</formula1>
    </dataValidation>
    <dataValidation type="decimal" operator="greaterThanOrEqual" allowBlank="1" showInputMessage="1" showErrorMessage="1" sqref="I11:I25">
      <formula1>0</formula1>
    </dataValidation>
    <dataValidation type="list" allowBlank="1" showInputMessage="1" showErrorMessage="1" sqref="H11:H24">
      <formula1>INDIRECT($C$6)</formula1>
    </dataValidation>
    <dataValidation type="list" allowBlank="1" showInputMessage="1" showErrorMessage="1" sqref="H25">
      <formula1>INDIRECT($C$5)</formula1>
    </dataValidation>
  </dataValidations>
  <printOptions horizontalCentered="1"/>
  <pageMargins left="0.25" right="0.25" top="0.75" bottom="0.75" header="0.3" footer="0.3"/>
  <pageSetup paperSize="8" scale="99" orientation="landscape" cellComments="asDisplayed"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マスタ!$C$3:$C$4</xm:f>
          </x14:formula1>
          <xm:sqref>C6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AE35"/>
  <sheetViews>
    <sheetView showZeros="0" tabSelected="1" view="pageBreakPreview" zoomScale="69" zoomScaleNormal="70" zoomScaleSheetLayoutView="69" workbookViewId="0">
      <selection activeCell="O3" sqref="O3"/>
    </sheetView>
  </sheetViews>
  <sheetFormatPr defaultRowHeight="18.75"/>
  <cols>
    <col min="1" max="1" width="5" style="66" customWidth="1"/>
    <col min="2" max="2" width="26.125" style="71" customWidth="1"/>
    <col min="3" max="3" width="24.25" style="97" customWidth="1"/>
    <col min="4" max="5" width="8.125" style="2" customWidth="1"/>
    <col min="6" max="12" width="15.625" style="2" customWidth="1"/>
    <col min="13" max="13" width="6.125" style="2" customWidth="1"/>
    <col min="14" max="14" width="18.625" style="2" customWidth="1"/>
    <col min="15" max="15" width="20" style="2" customWidth="1"/>
    <col min="16" max="16" width="18.625" style="2" hidden="1" customWidth="1"/>
    <col min="17" max="17" width="9" style="2" hidden="1" customWidth="1"/>
    <col min="18" max="18" width="10.25" style="41" customWidth="1"/>
    <col min="19" max="30" width="9" style="41" hidden="1" customWidth="1"/>
    <col min="31" max="16384" width="9" style="2"/>
  </cols>
  <sheetData>
    <row r="1" spans="1:31" ht="29.25" customHeight="1">
      <c r="A1" s="155" t="s">
        <v>73</v>
      </c>
      <c r="B1" s="156"/>
      <c r="C1" s="157"/>
      <c r="D1" s="119"/>
      <c r="E1" s="158" t="s">
        <v>62</v>
      </c>
      <c r="F1" s="122">
        <v>5</v>
      </c>
      <c r="G1" s="159" t="s">
        <v>109</v>
      </c>
      <c r="H1" s="159"/>
      <c r="I1" s="159"/>
      <c r="J1" s="159"/>
      <c r="K1" s="160"/>
      <c r="L1" s="160"/>
      <c r="M1" s="160"/>
      <c r="N1" s="160"/>
      <c r="O1" s="161"/>
      <c r="P1" s="161"/>
      <c r="Q1" s="162"/>
      <c r="R1" s="163"/>
      <c r="S1" s="108"/>
      <c r="T1" s="108"/>
      <c r="U1" s="108"/>
      <c r="V1" s="108"/>
      <c r="W1" s="108"/>
      <c r="X1" s="108"/>
      <c r="Y1" s="108"/>
      <c r="Z1" s="108"/>
      <c r="AA1" s="108"/>
      <c r="AB1" s="108"/>
      <c r="AC1" s="108"/>
      <c r="AD1" s="108"/>
    </row>
    <row r="2" spans="1:31" ht="19.5" thickBot="1">
      <c r="A2" s="164"/>
      <c r="B2" s="165"/>
      <c r="C2" s="166"/>
      <c r="D2" s="162"/>
      <c r="E2" s="162"/>
      <c r="F2" s="167"/>
      <c r="G2" s="167"/>
      <c r="H2" s="167"/>
      <c r="I2" s="167"/>
      <c r="J2" s="167"/>
      <c r="K2" s="162"/>
      <c r="L2" s="168"/>
      <c r="M2" s="168"/>
      <c r="N2" s="168"/>
      <c r="O2" s="168"/>
      <c r="P2" s="168"/>
      <c r="Q2" s="162"/>
      <c r="R2" s="163"/>
      <c r="S2" s="108"/>
      <c r="T2" s="108"/>
      <c r="U2" s="108"/>
      <c r="V2" s="108"/>
      <c r="W2" s="108"/>
      <c r="X2" s="108"/>
      <c r="Y2" s="108"/>
      <c r="Z2" s="108"/>
      <c r="AA2" s="108"/>
      <c r="AB2" s="108"/>
      <c r="AC2" s="108"/>
      <c r="AD2" s="108"/>
    </row>
    <row r="3" spans="1:31" s="6" customFormat="1" ht="24.95" customHeight="1">
      <c r="A3" s="66"/>
      <c r="B3" s="58"/>
      <c r="C3" s="93"/>
      <c r="D3" s="3"/>
      <c r="E3" s="3"/>
      <c r="F3" s="7"/>
      <c r="G3" s="7"/>
      <c r="H3" s="7"/>
      <c r="I3" s="7"/>
      <c r="J3" s="7"/>
      <c r="L3" s="131"/>
      <c r="M3" s="131"/>
      <c r="N3" s="8" t="s">
        <v>1</v>
      </c>
      <c r="O3" s="150"/>
      <c r="P3" s="151"/>
      <c r="Q3" s="151"/>
      <c r="R3" s="151" t="s">
        <v>3</v>
      </c>
      <c r="S3" s="130"/>
      <c r="T3" s="130"/>
      <c r="U3" s="130"/>
      <c r="V3" s="130"/>
      <c r="W3" s="130"/>
      <c r="X3" s="130"/>
      <c r="Y3" s="130"/>
      <c r="Z3" s="130"/>
      <c r="AA3" s="130"/>
      <c r="AB3" s="130"/>
      <c r="AC3" s="130"/>
      <c r="AD3" s="130"/>
    </row>
    <row r="4" spans="1:31" s="6" customFormat="1" ht="24.95" customHeight="1">
      <c r="A4" s="65"/>
      <c r="B4" s="58"/>
      <c r="C4" s="93"/>
      <c r="D4" s="3"/>
      <c r="E4" s="3"/>
      <c r="F4" s="7"/>
      <c r="G4" s="7"/>
      <c r="H4" s="7"/>
      <c r="I4" s="7"/>
      <c r="J4" s="131"/>
      <c r="K4" s="131"/>
      <c r="L4" s="132"/>
      <c r="M4" s="132"/>
      <c r="N4" s="12" t="s">
        <v>4</v>
      </c>
      <c r="O4" s="227"/>
      <c r="P4" s="228"/>
      <c r="Q4" s="228"/>
      <c r="R4" s="228"/>
      <c r="S4" s="228"/>
      <c r="T4" s="228"/>
      <c r="U4" s="228"/>
      <c r="V4" s="228"/>
      <c r="W4" s="228"/>
      <c r="X4" s="228"/>
      <c r="Y4" s="228"/>
      <c r="Z4" s="228"/>
      <c r="AA4" s="228"/>
      <c r="AB4" s="228"/>
      <c r="AC4" s="228"/>
      <c r="AD4" s="228"/>
    </row>
    <row r="5" spans="1:31" s="6" customFormat="1" ht="24.95" customHeight="1">
      <c r="A5" s="65"/>
      <c r="B5" s="77"/>
      <c r="C5" s="93"/>
      <c r="D5" s="14"/>
      <c r="E5" s="14"/>
      <c r="F5" s="7"/>
      <c r="G5" s="7"/>
      <c r="H5" s="7"/>
      <c r="I5" s="7"/>
      <c r="J5" s="7"/>
      <c r="K5" s="131"/>
      <c r="L5" s="133"/>
      <c r="M5" s="133"/>
      <c r="N5" s="15" t="s">
        <v>7</v>
      </c>
      <c r="O5" s="229"/>
      <c r="P5" s="230"/>
      <c r="Q5" s="230"/>
      <c r="R5" s="230"/>
      <c r="S5" s="230"/>
      <c r="T5" s="230"/>
      <c r="U5" s="230"/>
      <c r="V5" s="230"/>
      <c r="W5" s="230"/>
      <c r="X5" s="230"/>
      <c r="Y5" s="230"/>
      <c r="Z5" s="230"/>
      <c r="AA5" s="230"/>
      <c r="AB5" s="230"/>
      <c r="AC5" s="230"/>
      <c r="AD5" s="230"/>
    </row>
    <row r="6" spans="1:31" s="6" customFormat="1" ht="24.95" customHeight="1">
      <c r="A6" s="65"/>
      <c r="B6" s="58"/>
      <c r="C6" s="93"/>
      <c r="D6" s="14"/>
      <c r="E6" s="14"/>
      <c r="F6" s="7"/>
      <c r="G6" s="7"/>
      <c r="H6" s="7"/>
      <c r="I6" s="7"/>
      <c r="J6" s="7"/>
      <c r="K6" s="7"/>
      <c r="L6" s="133"/>
      <c r="M6" s="133"/>
      <c r="N6" s="76" t="s">
        <v>64</v>
      </c>
      <c r="O6" s="231"/>
      <c r="P6" s="232"/>
      <c r="Q6" s="232"/>
      <c r="R6" s="232"/>
      <c r="S6" s="232"/>
      <c r="T6" s="232"/>
      <c r="U6" s="232"/>
      <c r="V6" s="232"/>
      <c r="W6" s="232"/>
      <c r="X6" s="232"/>
      <c r="Y6" s="232"/>
      <c r="Z6" s="232"/>
      <c r="AA6" s="232"/>
      <c r="AB6" s="232"/>
      <c r="AC6" s="232"/>
      <c r="AD6" s="232"/>
    </row>
    <row r="7" spans="1:31" s="6" customFormat="1" ht="24.95" customHeight="1" thickBot="1">
      <c r="A7" s="65"/>
      <c r="B7" s="58"/>
      <c r="C7" s="93"/>
      <c r="D7" s="14"/>
      <c r="E7" s="14"/>
      <c r="F7" s="103"/>
      <c r="G7" s="7"/>
      <c r="H7" s="7"/>
      <c r="I7" s="7"/>
      <c r="J7" s="7"/>
      <c r="L7" s="132"/>
      <c r="M7" s="132"/>
      <c r="N7" s="17" t="s">
        <v>65</v>
      </c>
      <c r="O7" s="233"/>
      <c r="P7" s="234"/>
      <c r="Q7" s="234"/>
      <c r="R7" s="234"/>
      <c r="S7" s="234"/>
      <c r="T7" s="234"/>
      <c r="U7" s="234"/>
      <c r="V7" s="234"/>
      <c r="W7" s="234"/>
      <c r="X7" s="234"/>
      <c r="Y7" s="234"/>
      <c r="Z7" s="234"/>
      <c r="AA7" s="234"/>
      <c r="AB7" s="234"/>
      <c r="AC7" s="234"/>
      <c r="AD7" s="234"/>
    </row>
    <row r="8" spans="1:31" ht="24.95" customHeight="1" thickBot="1">
      <c r="A8" s="65"/>
      <c r="B8" s="58"/>
      <c r="C8" s="94"/>
      <c r="D8" s="20"/>
      <c r="E8" s="20"/>
      <c r="F8" s="19"/>
      <c r="G8" s="19"/>
      <c r="H8" s="19"/>
      <c r="I8" s="19"/>
      <c r="J8" s="19"/>
      <c r="K8" s="19"/>
      <c r="L8" s="21"/>
      <c r="M8" s="21"/>
      <c r="N8" s="22"/>
      <c r="O8" s="23"/>
      <c r="P8" s="23"/>
      <c r="Q8" s="1"/>
      <c r="R8" s="108"/>
      <c r="S8" s="108"/>
      <c r="T8" s="108"/>
      <c r="U8" s="108"/>
      <c r="V8" s="108"/>
      <c r="W8" s="108"/>
      <c r="X8" s="108"/>
      <c r="Y8" s="108"/>
      <c r="Z8" s="108"/>
      <c r="AA8" s="108"/>
      <c r="AB8" s="108"/>
      <c r="AC8" s="108"/>
      <c r="AD8" s="108"/>
    </row>
    <row r="9" spans="1:31" ht="24.95" customHeight="1" thickBot="1">
      <c r="A9" s="217" t="s">
        <v>15</v>
      </c>
      <c r="B9" s="218" t="s">
        <v>9</v>
      </c>
      <c r="C9" s="219" t="s">
        <v>6</v>
      </c>
      <c r="D9" s="212" t="s">
        <v>72</v>
      </c>
      <c r="E9" s="213"/>
      <c r="F9" s="213"/>
      <c r="G9" s="213"/>
      <c r="H9" s="213"/>
      <c r="I9" s="213"/>
      <c r="J9" s="213"/>
      <c r="K9" s="213"/>
      <c r="L9" s="214"/>
      <c r="M9" s="215" t="s">
        <v>112</v>
      </c>
      <c r="N9" s="215" t="s">
        <v>30</v>
      </c>
      <c r="O9" s="221" t="s">
        <v>99</v>
      </c>
      <c r="P9" s="208" t="s">
        <v>100</v>
      </c>
      <c r="Q9" s="206" t="s">
        <v>91</v>
      </c>
      <c r="R9" s="112" t="s">
        <v>101</v>
      </c>
      <c r="S9" s="235" t="s">
        <v>102</v>
      </c>
      <c r="T9" s="236"/>
      <c r="U9" s="237"/>
      <c r="V9" s="235" t="s">
        <v>103</v>
      </c>
      <c r="W9" s="236"/>
      <c r="X9" s="237"/>
      <c r="Y9" s="235" t="s">
        <v>104</v>
      </c>
      <c r="Z9" s="236"/>
      <c r="AA9" s="237"/>
      <c r="AB9" s="235" t="s">
        <v>105</v>
      </c>
      <c r="AC9" s="236"/>
      <c r="AD9" s="237"/>
    </row>
    <row r="10" spans="1:31" ht="69" customHeight="1">
      <c r="A10" s="207"/>
      <c r="B10" s="207"/>
      <c r="C10" s="220"/>
      <c r="D10" s="210" t="s">
        <v>69</v>
      </c>
      <c r="E10" s="211"/>
      <c r="F10" s="153" t="s">
        <v>88</v>
      </c>
      <c r="G10" s="135" t="s">
        <v>71</v>
      </c>
      <c r="H10" s="135" t="s">
        <v>70</v>
      </c>
      <c r="I10" s="154" t="s">
        <v>89</v>
      </c>
      <c r="J10" s="152" t="s">
        <v>90</v>
      </c>
      <c r="K10" s="136" t="s">
        <v>108</v>
      </c>
      <c r="L10" s="144" t="s">
        <v>107</v>
      </c>
      <c r="M10" s="216"/>
      <c r="N10" s="216"/>
      <c r="O10" s="222"/>
      <c r="P10" s="209"/>
      <c r="Q10" s="207"/>
      <c r="R10" s="109" t="s">
        <v>96</v>
      </c>
      <c r="S10" s="109" t="s">
        <v>96</v>
      </c>
      <c r="T10" s="109" t="s">
        <v>97</v>
      </c>
      <c r="U10" s="109" t="s">
        <v>98</v>
      </c>
      <c r="V10" s="109" t="s">
        <v>96</v>
      </c>
      <c r="W10" s="109" t="s">
        <v>97</v>
      </c>
      <c r="X10" s="109" t="s">
        <v>98</v>
      </c>
      <c r="Y10" s="109" t="s">
        <v>96</v>
      </c>
      <c r="Z10" s="109" t="s">
        <v>97</v>
      </c>
      <c r="AA10" s="109" t="s">
        <v>98</v>
      </c>
      <c r="AB10" s="109" t="s">
        <v>96</v>
      </c>
      <c r="AC10" s="109" t="s">
        <v>97</v>
      </c>
      <c r="AD10" s="109" t="s">
        <v>98</v>
      </c>
    </row>
    <row r="11" spans="1:31" ht="26.25" customHeight="1">
      <c r="A11" s="79">
        <v>1</v>
      </c>
      <c r="B11" s="113" t="str">
        <f>IF('②名簿(1)'!$C$7="","",'②名簿(1)'!$C$7)</f>
        <v/>
      </c>
      <c r="C11" s="113" t="str">
        <f>IF('②名簿(1)'!$C$6="","",'②名簿(1)'!$C$6)</f>
        <v/>
      </c>
      <c r="D11" s="238" t="str">
        <f>IF(COUNTIF('②名簿(1)'!$H$11:$H$25,"乳児保育")&gt;0,"◯","")</f>
        <v/>
      </c>
      <c r="E11" s="239"/>
      <c r="F11" s="126" t="str">
        <f>IF(COUNTIF('②名簿(1)'!$H$11:$H$25,"幼児教育")&gt;0,"◯","")</f>
        <v/>
      </c>
      <c r="G11" s="145" t="str">
        <f>IF(COUNTIF('②名簿(1)'!$H$11:$H$25,"障害児保育")&gt;0,"◯","")</f>
        <v/>
      </c>
      <c r="H11" s="126" t="str">
        <f>IF(COUNTIF('②名簿(1)'!$H$11:$H$25,"食育・アレルギー対応")&gt;0,"◯","")</f>
        <v/>
      </c>
      <c r="I11" s="146" t="str">
        <f>IF(COUNTIF('②名簿(1)'!$H$11:$H$25,"保健衛生・安全対策")&gt;0,"◯","")</f>
        <v/>
      </c>
      <c r="J11" s="147" t="str">
        <f>IF(COUNTIF('②名簿(1)'!H$11:$H$25,"保護者支援・子育て支援")&gt;0,"◯","")</f>
        <v/>
      </c>
      <c r="K11" s="126" t="str">
        <f>IF(COUNTIF('②名簿(1)'!H$11:$H$25,"保育実践研修（H29～R1）")&gt;0,"◯","")</f>
        <v/>
      </c>
      <c r="L11" s="138" t="str">
        <f>IF(COUNTIF('②名簿(1)'!H$11:$H$25,"マネジメント研修（H29～R1）")&gt;0,"◯","")</f>
        <v/>
      </c>
      <c r="M11" s="118" t="str">
        <f>IF(COUNTIF('②名簿(1)'!$C$11:$C$25,"その他")&gt;0,"◯","")</f>
        <v/>
      </c>
      <c r="N11" s="114" t="str">
        <f>IF(COUNTIF('②名簿(1)'!$H$11:$H$25,"マネジメント研修")&gt;0,"◯","")</f>
        <v/>
      </c>
      <c r="O11" s="115">
        <f>IF(C11="副主任保育士",COUNTIF(D11:N11,"◯"),COUNTIF(D11:M11,"◯"))</f>
        <v>0</v>
      </c>
      <c r="P11" s="116">
        <f>('②名簿(1)'!H26*15+'②名簿(1)'!I26)</f>
        <v>0</v>
      </c>
      <c r="Q11" s="117">
        <f>(O11*15+P11)</f>
        <v>0</v>
      </c>
      <c r="R11" s="118" t="str">
        <f>IF(O11&gt;=1,"○","×")</f>
        <v>×</v>
      </c>
      <c r="S11" s="118" t="str">
        <f>IF(O11&gt;=2,"○","×")</f>
        <v>×</v>
      </c>
      <c r="T11" s="118" t="str">
        <f>IF(O11&gt;=1,"○","×")</f>
        <v>×</v>
      </c>
      <c r="U11" s="118" t="str">
        <f>IF(P11&gt;=15,"○","×")</f>
        <v>×</v>
      </c>
      <c r="V11" s="118" t="str">
        <f>IF(O11&gt;=3,"○","×")</f>
        <v>×</v>
      </c>
      <c r="W11" s="118" t="str">
        <f>IF(O11&gt;=1,"○","×")</f>
        <v>×</v>
      </c>
      <c r="X11" s="118" t="str">
        <f>IF(P11&gt;=30,"○","×")</f>
        <v>×</v>
      </c>
      <c r="Y11" s="118" t="str">
        <f>IF(O11&gt;=3,"○","×")</f>
        <v>×</v>
      </c>
      <c r="Z11" s="118" t="str">
        <f>IF(O11&gt;=1,"○","×")</f>
        <v>×</v>
      </c>
      <c r="AA11" s="118" t="str">
        <f>IF(P11&gt;=45,"○","×")</f>
        <v>×</v>
      </c>
      <c r="AB11" s="118" t="str">
        <f>IF(O11&gt;=3,"○","×")</f>
        <v>×</v>
      </c>
      <c r="AC11" s="118" t="str">
        <f>IF(O11&gt;=1,"○","×")</f>
        <v>×</v>
      </c>
      <c r="AD11" s="118" t="str">
        <f>IF(P11&gt;=60,"○","×")</f>
        <v>×</v>
      </c>
      <c r="AE11" s="119"/>
    </row>
    <row r="12" spans="1:31" ht="26.25" customHeight="1">
      <c r="A12" s="79">
        <v>2</v>
      </c>
      <c r="B12" s="113" t="str">
        <f>IF('②名簿(2)'!$C$7="","",'②名簿(2)'!$C$7)</f>
        <v/>
      </c>
      <c r="C12" s="113" t="str">
        <f>IF('②名簿(2)'!$C$6="","",'②名簿(2)'!$C$6)</f>
        <v/>
      </c>
      <c r="D12" s="204" t="str">
        <f>IF(COUNTIF('②名簿(2)'!$H$11:$H$25,"乳児保育")&gt;0,"◯","")</f>
        <v/>
      </c>
      <c r="E12" s="205"/>
      <c r="F12" s="128" t="str">
        <f>IF(COUNTIF('②名簿(2)'!$H$11:$H$25,"幼児教育")&gt;0,"◯","")</f>
        <v/>
      </c>
      <c r="G12" s="126" t="str">
        <f>IF(COUNTIF('②名簿(2)'!$H$11:$H$25,"障害児保育")&gt;0,"◯","")</f>
        <v/>
      </c>
      <c r="H12" s="128" t="str">
        <f>IF(COUNTIF('②名簿(2)'!$H$11:$H$25,"食育・アレルギー対応")&gt;0,"◯","")</f>
        <v/>
      </c>
      <c r="I12" s="137" t="str">
        <f>IF(COUNTIF('②名簿(2)'!$H$11:$H$25,"保健衛生・安全対策")&gt;0,"◯","")</f>
        <v/>
      </c>
      <c r="J12" s="148" t="str">
        <f>IF(COUNTIF('②名簿(2)'!H$11:$H$25,"保護者支援・子育て支援")&gt;0,"◯","")</f>
        <v/>
      </c>
      <c r="K12" s="126" t="str">
        <f>IF(COUNTIF('②名簿(2)'!H$11:$H$25,"保育実践研修（H29～R1）")&gt;0,"◯","")</f>
        <v/>
      </c>
      <c r="L12" s="138" t="str">
        <f>IF(COUNTIF('②名簿(2)'!H$11:$H$25,"マネジメント研修（H29～R1）")&gt;0,"◯","")</f>
        <v/>
      </c>
      <c r="M12" s="138" t="str">
        <f>IF(COUNTIF('②名簿(2)'!$C$11:$C$25,"その他")&gt;0,"◯","")</f>
        <v/>
      </c>
      <c r="N12" s="114" t="str">
        <f>IF(COUNTIF('②名簿(2)'!$H$11:$H$25,"マネジメント研修")&gt;0,"◯","")</f>
        <v/>
      </c>
      <c r="O12" s="115">
        <f t="shared" ref="O12:O30" si="0">IF(C12="副主任保育士",COUNTIF(D12:N12,"◯"),COUNTIF(D12:M12,"◯"))</f>
        <v>0</v>
      </c>
      <c r="P12" s="116">
        <f>'②名簿(1)'!I29</f>
        <v>0</v>
      </c>
      <c r="Q12" s="117">
        <f t="shared" ref="Q12:Q30" si="1">(O12*15+P12)</f>
        <v>0</v>
      </c>
      <c r="R12" s="118" t="str">
        <f t="shared" ref="R12:R30" si="2">IF(O12&gt;=1,"○","×")</f>
        <v>×</v>
      </c>
      <c r="S12" s="118" t="str">
        <f t="shared" ref="S12:S30" si="3">IF(O12&gt;=2,"○","×")</f>
        <v>×</v>
      </c>
      <c r="T12" s="118" t="str">
        <f t="shared" ref="T12:T30" si="4">IF(O12&gt;=1,"○","×")</f>
        <v>×</v>
      </c>
      <c r="U12" s="118" t="str">
        <f t="shared" ref="U12:U30" si="5">IF(P12&gt;=15,"○","×")</f>
        <v>×</v>
      </c>
      <c r="V12" s="118" t="str">
        <f t="shared" ref="V12:V30" si="6">IF(O12&gt;=3,"○","×")</f>
        <v>×</v>
      </c>
      <c r="W12" s="118" t="str">
        <f t="shared" ref="W12:W30" si="7">IF(O12&gt;=1,"○","×")</f>
        <v>×</v>
      </c>
      <c r="X12" s="118" t="str">
        <f t="shared" ref="X12:X30" si="8">IF(P12&gt;=30,"○","×")</f>
        <v>×</v>
      </c>
      <c r="Y12" s="118" t="str">
        <f t="shared" ref="Y12:Y30" si="9">IF(O12&gt;=3,"○","×")</f>
        <v>×</v>
      </c>
      <c r="Z12" s="118" t="str">
        <f t="shared" ref="Z12:Z30" si="10">IF(O12&gt;=1,"○","×")</f>
        <v>×</v>
      </c>
      <c r="AA12" s="118" t="str">
        <f t="shared" ref="AA12:AA30" si="11">IF(P12&gt;=45,"○","×")</f>
        <v>×</v>
      </c>
      <c r="AB12" s="118" t="str">
        <f t="shared" ref="AB12:AB30" si="12">IF(O12&gt;=3,"○","×")</f>
        <v>×</v>
      </c>
      <c r="AC12" s="118" t="str">
        <f t="shared" ref="AC12:AC30" si="13">IF(O12&gt;=1,"○","×")</f>
        <v>×</v>
      </c>
      <c r="AD12" s="118" t="str">
        <f t="shared" ref="AD12:AD30" si="14">IF(P12&gt;=60,"○","×")</f>
        <v>×</v>
      </c>
      <c r="AE12" s="119"/>
    </row>
    <row r="13" spans="1:31" ht="26.25" customHeight="1">
      <c r="A13" s="79">
        <v>3</v>
      </c>
      <c r="B13" s="113" t="str">
        <f>IF('②名簿(3)'!$C$7="","",'②名簿(3)'!$C$7)</f>
        <v/>
      </c>
      <c r="C13" s="113" t="str">
        <f>IF('②名簿(3)'!$C$6="","",'②名簿(3)'!$C$6)</f>
        <v/>
      </c>
      <c r="D13" s="204" t="str">
        <f>IF(COUNTIF('②名簿(3)'!$H$11:$H$25,"乳児保育")&gt;0,"◯","")</f>
        <v/>
      </c>
      <c r="E13" s="205"/>
      <c r="F13" s="126" t="str">
        <f>IF(COUNTIF('②名簿(3)'!$H$11:$H$25,"幼児教育")&gt;0,"◯","")</f>
        <v/>
      </c>
      <c r="G13" s="126" t="str">
        <f>IF(COUNTIF('②名簿(3)'!$H$11:$H$25,"障害児保育")&gt;0,"◯","")</f>
        <v/>
      </c>
      <c r="H13" s="126" t="str">
        <f>IF(COUNTIF('②名簿(3)'!$H$11:$H$25,"食育・アレルギー対応")&gt;0,"◯","")</f>
        <v/>
      </c>
      <c r="I13" s="145" t="str">
        <f>IF(COUNTIF('②名簿(3)'!$H$11:$H$25,"保健衛生・安全対策")&gt;0,"◯","")</f>
        <v/>
      </c>
      <c r="J13" s="148" t="str">
        <f>IF(COUNTIF('②名簿(3)'!H$11:$H$25,"保護者支援・子育て支援")&gt;0,"◯","")</f>
        <v/>
      </c>
      <c r="K13" s="126" t="str">
        <f>IF(COUNTIF('②名簿(3)'!H$11:$H$25,"保育実践研修（H29～R1）")&gt;0,"◯","")</f>
        <v/>
      </c>
      <c r="L13" s="138" t="str">
        <f>IF(COUNTIF('②名簿(3)'!H$11:$H$25,"マネジメント研修（H29～R1）")&gt;0,"◯","")</f>
        <v/>
      </c>
      <c r="M13" s="138" t="str">
        <f>IF(COUNTIF('②名簿(3)'!$C$11:$C$25,"その他")&gt;0,"◯","")</f>
        <v/>
      </c>
      <c r="N13" s="114" t="str">
        <f>IF(COUNTIF('②名簿(3)'!$H$11:$H$25,"マネジメント研修")&gt;0,"◯","")</f>
        <v/>
      </c>
      <c r="O13" s="115">
        <f t="shared" si="0"/>
        <v>0</v>
      </c>
      <c r="P13" s="116">
        <f>'②名簿(1)'!I30</f>
        <v>0</v>
      </c>
      <c r="Q13" s="117">
        <f t="shared" si="1"/>
        <v>0</v>
      </c>
      <c r="R13" s="118" t="str">
        <f t="shared" si="2"/>
        <v>×</v>
      </c>
      <c r="S13" s="118" t="str">
        <f t="shared" si="3"/>
        <v>×</v>
      </c>
      <c r="T13" s="118" t="str">
        <f t="shared" si="4"/>
        <v>×</v>
      </c>
      <c r="U13" s="118" t="str">
        <f t="shared" si="5"/>
        <v>×</v>
      </c>
      <c r="V13" s="118" t="str">
        <f t="shared" si="6"/>
        <v>×</v>
      </c>
      <c r="W13" s="118" t="str">
        <f t="shared" si="7"/>
        <v>×</v>
      </c>
      <c r="X13" s="118" t="str">
        <f t="shared" si="8"/>
        <v>×</v>
      </c>
      <c r="Y13" s="118" t="str">
        <f t="shared" si="9"/>
        <v>×</v>
      </c>
      <c r="Z13" s="118" t="str">
        <f t="shared" si="10"/>
        <v>×</v>
      </c>
      <c r="AA13" s="118" t="str">
        <f t="shared" si="11"/>
        <v>×</v>
      </c>
      <c r="AB13" s="118" t="str">
        <f t="shared" si="12"/>
        <v>×</v>
      </c>
      <c r="AC13" s="118" t="str">
        <f t="shared" si="13"/>
        <v>×</v>
      </c>
      <c r="AD13" s="118" t="str">
        <f t="shared" si="14"/>
        <v>×</v>
      </c>
      <c r="AE13" s="119"/>
    </row>
    <row r="14" spans="1:31" ht="26.25" customHeight="1">
      <c r="A14" s="79">
        <v>4</v>
      </c>
      <c r="B14" s="113" t="str">
        <f>IF('②名簿(4)'!$C$7="","",'②名簿(4)'!$C$7)</f>
        <v/>
      </c>
      <c r="C14" s="113" t="str">
        <f>IF('②名簿(4)'!$C$6="","",'②名簿(4)'!$C$6)</f>
        <v/>
      </c>
      <c r="D14" s="204" t="str">
        <f>IF(COUNTIF('②名簿(4)'!$H$11:$H$25,"乳児保育")&gt;0,"◯","")</f>
        <v/>
      </c>
      <c r="E14" s="205"/>
      <c r="F14" s="126" t="str">
        <f>IF(COUNTIF('②名簿(4)'!$H$11:$H$25,"幼児教育")&gt;0,"◯","")</f>
        <v/>
      </c>
      <c r="G14" s="126" t="str">
        <f>IF(COUNTIF('②名簿(4)'!$H$11:$H$25,"障害児保育")&gt;0,"◯","")</f>
        <v/>
      </c>
      <c r="H14" s="126" t="str">
        <f>IF(COUNTIF('②名簿(4)'!$H$11:$H$25,"食育・アレルギー対応")&gt;0,"◯","")</f>
        <v/>
      </c>
      <c r="I14" s="126" t="str">
        <f>IF(COUNTIF('②名簿(4)'!$H$11:$H$25,"保健衛生・安全対策")&gt;0,"◯","")</f>
        <v/>
      </c>
      <c r="J14" s="148" t="str">
        <f>IF(COUNTIF('②名簿(4)'!H$11:$H$25,"保護者支援・子育て支援")&gt;0,"◯","")</f>
        <v/>
      </c>
      <c r="K14" s="126" t="str">
        <f>IF(COUNTIF('②名簿(4)'!H$11:$H$25,"保育実践研修（H29～R1）")&gt;0,"◯","")</f>
        <v/>
      </c>
      <c r="L14" s="138" t="str">
        <f>IF(COUNTIF('②名簿(4)'!H$11:$H$25,"マネジメント研修（H29～R1）")&gt;0,"◯","")</f>
        <v/>
      </c>
      <c r="M14" s="138" t="str">
        <f>IF(COUNTIF('②名簿(4)'!$C$11:$C$25,"その他")&gt;0,"◯","")</f>
        <v/>
      </c>
      <c r="N14" s="114" t="str">
        <f>IF(COUNTIF('②名簿(4)'!$H$11:$H$25,"マネジメント研修")&gt;0,"◯","")</f>
        <v/>
      </c>
      <c r="O14" s="115">
        <f t="shared" si="0"/>
        <v>0</v>
      </c>
      <c r="P14" s="116">
        <f>'②名簿(1)'!I31</f>
        <v>0</v>
      </c>
      <c r="Q14" s="117">
        <f t="shared" si="1"/>
        <v>0</v>
      </c>
      <c r="R14" s="118" t="str">
        <f t="shared" si="2"/>
        <v>×</v>
      </c>
      <c r="S14" s="118" t="str">
        <f t="shared" si="3"/>
        <v>×</v>
      </c>
      <c r="T14" s="118" t="str">
        <f t="shared" si="4"/>
        <v>×</v>
      </c>
      <c r="U14" s="118" t="str">
        <f t="shared" si="5"/>
        <v>×</v>
      </c>
      <c r="V14" s="118" t="str">
        <f t="shared" si="6"/>
        <v>×</v>
      </c>
      <c r="W14" s="118" t="str">
        <f t="shared" si="7"/>
        <v>×</v>
      </c>
      <c r="X14" s="118" t="str">
        <f t="shared" si="8"/>
        <v>×</v>
      </c>
      <c r="Y14" s="118" t="str">
        <f t="shared" si="9"/>
        <v>×</v>
      </c>
      <c r="Z14" s="118" t="str">
        <f t="shared" si="10"/>
        <v>×</v>
      </c>
      <c r="AA14" s="118" t="str">
        <f t="shared" si="11"/>
        <v>×</v>
      </c>
      <c r="AB14" s="118" t="str">
        <f t="shared" si="12"/>
        <v>×</v>
      </c>
      <c r="AC14" s="118" t="str">
        <f t="shared" si="13"/>
        <v>×</v>
      </c>
      <c r="AD14" s="118" t="str">
        <f t="shared" si="14"/>
        <v>×</v>
      </c>
      <c r="AE14" s="119"/>
    </row>
    <row r="15" spans="1:31" ht="26.25" customHeight="1">
      <c r="A15" s="79">
        <v>5</v>
      </c>
      <c r="B15" s="113" t="str">
        <f>IF('②名簿(5)'!$C$7="","",'②名簿(5)'!$C$7)</f>
        <v/>
      </c>
      <c r="C15" s="113" t="str">
        <f>IF('②名簿(5)'!$C$6="","",'②名簿(5)'!$C$6)</f>
        <v/>
      </c>
      <c r="D15" s="204" t="str">
        <f>IF(COUNTIF('②名簿(5)'!$H$11:$H$25,"乳児保育")&gt;0,"◯","")</f>
        <v/>
      </c>
      <c r="E15" s="205"/>
      <c r="F15" s="126" t="str">
        <f>IF(COUNTIF('②名簿(5)'!$H$11:$H$25,"幼児教育")&gt;0,"◯","")</f>
        <v/>
      </c>
      <c r="G15" s="126" t="str">
        <f>IF(COUNTIF('②名簿(5)'!$H$11:$H$25,"障害児保育")&gt;0,"◯","")</f>
        <v/>
      </c>
      <c r="H15" s="126" t="str">
        <f>IF(COUNTIF('②名簿(5)'!$H$11:$H$25,"食育・アレルギー対応")&gt;0,"◯","")</f>
        <v/>
      </c>
      <c r="I15" s="129" t="str">
        <f>IF(COUNTIF('②名簿(5)'!$H$11:$H$25,"保健衛生・安全対策")&gt;0,"◯","")</f>
        <v/>
      </c>
      <c r="J15" s="148" t="str">
        <f>IF(COUNTIF('②名簿(5)'!H$11:$H$25,"保護者支援・子育て支援")&gt;0,"◯","")</f>
        <v/>
      </c>
      <c r="K15" s="126" t="str">
        <f>IF(COUNTIF('②名簿(5)'!H$11:$H$25,"保育実践研修（H29～R1）")&gt;0,"◯","")</f>
        <v/>
      </c>
      <c r="L15" s="138" t="str">
        <f>IF(COUNTIF('②名簿(5)'!H$11:$H$25,"マネジメント研修（H29～R1）")&gt;0,"◯","")</f>
        <v/>
      </c>
      <c r="M15" s="138" t="str">
        <f>IF(COUNTIF('②名簿(5)'!$C$11:$C$25,"その他")&gt;0,"◯","")</f>
        <v/>
      </c>
      <c r="N15" s="114" t="str">
        <f>IF(COUNTIF('②名簿(5)'!$H$11:$H$25,"マネジメント研修")&gt;0,"◯","")</f>
        <v/>
      </c>
      <c r="O15" s="115">
        <f t="shared" si="0"/>
        <v>0</v>
      </c>
      <c r="P15" s="116">
        <f>'②名簿(1)'!I33</f>
        <v>0</v>
      </c>
      <c r="Q15" s="117">
        <f t="shared" si="1"/>
        <v>0</v>
      </c>
      <c r="R15" s="118" t="str">
        <f t="shared" si="2"/>
        <v>×</v>
      </c>
      <c r="S15" s="118" t="str">
        <f t="shared" si="3"/>
        <v>×</v>
      </c>
      <c r="T15" s="118" t="str">
        <f t="shared" si="4"/>
        <v>×</v>
      </c>
      <c r="U15" s="118" t="str">
        <f t="shared" si="5"/>
        <v>×</v>
      </c>
      <c r="V15" s="118" t="str">
        <f t="shared" si="6"/>
        <v>×</v>
      </c>
      <c r="W15" s="118" t="str">
        <f t="shared" si="7"/>
        <v>×</v>
      </c>
      <c r="X15" s="118" t="str">
        <f t="shared" si="8"/>
        <v>×</v>
      </c>
      <c r="Y15" s="118" t="str">
        <f t="shared" si="9"/>
        <v>×</v>
      </c>
      <c r="Z15" s="118" t="str">
        <f t="shared" si="10"/>
        <v>×</v>
      </c>
      <c r="AA15" s="118" t="str">
        <f t="shared" si="11"/>
        <v>×</v>
      </c>
      <c r="AB15" s="118" t="str">
        <f t="shared" si="12"/>
        <v>×</v>
      </c>
      <c r="AC15" s="118" t="str">
        <f t="shared" si="13"/>
        <v>×</v>
      </c>
      <c r="AD15" s="118" t="str">
        <f t="shared" si="14"/>
        <v>×</v>
      </c>
      <c r="AE15" s="119"/>
    </row>
    <row r="16" spans="1:31" ht="26.25" customHeight="1">
      <c r="A16" s="79">
        <v>6</v>
      </c>
      <c r="B16" s="113" t="str">
        <f>IF('②名簿(6)'!$C$7="","",'②名簿(6)'!$C$7)</f>
        <v/>
      </c>
      <c r="C16" s="113" t="str">
        <f>IF('②名簿(6)'!$C$6="","",'②名簿(6)'!$C$6)</f>
        <v/>
      </c>
      <c r="D16" s="238" t="str">
        <f>IF(COUNTIF('②名簿(6)'!$H$11:$H$25,"乳児保育")&gt;0,"◯","")</f>
        <v/>
      </c>
      <c r="E16" s="239"/>
      <c r="F16" s="126" t="str">
        <f>IF(COUNTIF('②名簿(6)'!$H$11:$H$25,"幼児教育")&gt;0,"◯","")</f>
        <v/>
      </c>
      <c r="G16" s="145" t="str">
        <f>IF(COUNTIF('②名簿(6)'!$H$11:$H$25,"障害児保育")&gt;0,"◯","")</f>
        <v/>
      </c>
      <c r="H16" s="126" t="str">
        <f>IF(COUNTIF('②名簿(6)'!$H$11:$H$25,"食育・アレルギー対応")&gt;0,"◯","")</f>
        <v/>
      </c>
      <c r="I16" s="146" t="str">
        <f>IF(COUNTIF('②名簿(6)'!$H$11:$H$25,"保健衛生・安全対策")&gt;0,"◯","")</f>
        <v/>
      </c>
      <c r="J16" s="148" t="str">
        <f>IF(COUNTIF('②名簿(6)'!H$11:$H$25,"保護者支援・子育て支援")&gt;0,"◯","")</f>
        <v/>
      </c>
      <c r="K16" s="126" t="str">
        <f>IF(COUNTIF('②名簿(6)'!H$11:$H$25,"保育実践研修（H29～R1）")&gt;0,"◯","")</f>
        <v/>
      </c>
      <c r="L16" s="138" t="str">
        <f>IF(COUNTIF('②名簿(6)'!H$11:$H$25,"マネジメント研修（H29～R1）")&gt;0,"◯","")</f>
        <v/>
      </c>
      <c r="M16" s="118" t="str">
        <f>IF(COUNTIF('②名簿(6)'!$C$11:$C$25,"その他")&gt;0,"◯","")</f>
        <v/>
      </c>
      <c r="N16" s="114" t="str">
        <f>IF(COUNTIF('②名簿(6)'!$H$11:$H$25,"マネジメント研修")&gt;0,"◯","")</f>
        <v/>
      </c>
      <c r="O16" s="115">
        <f t="shared" si="0"/>
        <v>0</v>
      </c>
      <c r="P16" s="116">
        <f>'②名簿(1)'!I34</f>
        <v>0</v>
      </c>
      <c r="Q16" s="117">
        <f t="shared" si="1"/>
        <v>0</v>
      </c>
      <c r="R16" s="118" t="str">
        <f t="shared" si="2"/>
        <v>×</v>
      </c>
      <c r="S16" s="118" t="str">
        <f t="shared" si="3"/>
        <v>×</v>
      </c>
      <c r="T16" s="118" t="str">
        <f t="shared" si="4"/>
        <v>×</v>
      </c>
      <c r="U16" s="118" t="str">
        <f t="shared" si="5"/>
        <v>×</v>
      </c>
      <c r="V16" s="118" t="str">
        <f t="shared" si="6"/>
        <v>×</v>
      </c>
      <c r="W16" s="118" t="str">
        <f t="shared" si="7"/>
        <v>×</v>
      </c>
      <c r="X16" s="118" t="str">
        <f t="shared" si="8"/>
        <v>×</v>
      </c>
      <c r="Y16" s="118" t="str">
        <f t="shared" si="9"/>
        <v>×</v>
      </c>
      <c r="Z16" s="118" t="str">
        <f t="shared" si="10"/>
        <v>×</v>
      </c>
      <c r="AA16" s="118" t="str">
        <f t="shared" si="11"/>
        <v>×</v>
      </c>
      <c r="AB16" s="118" t="str">
        <f t="shared" si="12"/>
        <v>×</v>
      </c>
      <c r="AC16" s="118" t="str">
        <f t="shared" si="13"/>
        <v>×</v>
      </c>
      <c r="AD16" s="118" t="str">
        <f t="shared" si="14"/>
        <v>×</v>
      </c>
      <c r="AE16" s="119"/>
    </row>
    <row r="17" spans="1:31" ht="26.25" customHeight="1">
      <c r="A17" s="79">
        <v>7</v>
      </c>
      <c r="B17" s="113" t="str">
        <f>IF('②名簿(7)'!$C$7="","",'②名簿(7)'!$C$7)</f>
        <v/>
      </c>
      <c r="C17" s="113" t="str">
        <f>IF('②名簿(7)'!$C$6="","",'②名簿(7)'!$C$6)</f>
        <v/>
      </c>
      <c r="D17" s="223" t="str">
        <f>IF(COUNTIF('②名簿(7)'!$H$11:$H$25,"乳児保育")&gt;0,"◯","")</f>
        <v/>
      </c>
      <c r="E17" s="224"/>
      <c r="F17" s="126" t="str">
        <f>IF(COUNTIF('②名簿(7)'!$H$11:$H$25,"幼児教育")&gt;0,"◯","")</f>
        <v/>
      </c>
      <c r="G17" s="145" t="str">
        <f>IF(COUNTIF('②名簿(7)'!$H$11:$H$25,"障害児保育")&gt;0,"◯","")</f>
        <v/>
      </c>
      <c r="H17" s="126" t="str">
        <f>IF(COUNTIF('②名簿(7)'!$H$11:$H$25,"食育・アレルギー対応")&gt;0,"◯","")</f>
        <v/>
      </c>
      <c r="I17" s="146" t="str">
        <f>IF(COUNTIF('②名簿(7)'!$H$11:$H$25,"保健衛生・安全対策")&gt;0,"◯","")</f>
        <v/>
      </c>
      <c r="J17" s="148" t="str">
        <f>IF(COUNTIF('②名簿(7)'!H$11:$H$25,"保護者支援・子育て支援")&gt;0,"◯","")</f>
        <v/>
      </c>
      <c r="K17" s="126" t="str">
        <f>IF(COUNTIF('②名簿(7)'!H$11:$H$25,"保育実践研修（H29～R1）")&gt;0,"◯","")</f>
        <v/>
      </c>
      <c r="L17" s="138" t="str">
        <f>IF(COUNTIF('②名簿(7)'!H$11:$H$25,"マネジメント研修（H29～R1）")&gt;0,"◯","")</f>
        <v/>
      </c>
      <c r="M17" s="118" t="str">
        <f>IF(COUNTIF('②名簿(7)'!$C$11:$C$25,"その他")&gt;0,"◯","")</f>
        <v/>
      </c>
      <c r="N17" s="114" t="str">
        <f>IF(COUNTIF('②名簿(7)'!$H$11:$H$25,"マネジメント研修")&gt;0,"◯","")</f>
        <v/>
      </c>
      <c r="O17" s="115">
        <f t="shared" si="0"/>
        <v>0</v>
      </c>
      <c r="P17" s="116">
        <f>'②名簿(1)'!I35</f>
        <v>0</v>
      </c>
      <c r="Q17" s="117">
        <f t="shared" si="1"/>
        <v>0</v>
      </c>
      <c r="R17" s="118" t="str">
        <f t="shared" si="2"/>
        <v>×</v>
      </c>
      <c r="S17" s="118" t="str">
        <f t="shared" si="3"/>
        <v>×</v>
      </c>
      <c r="T17" s="118" t="str">
        <f t="shared" si="4"/>
        <v>×</v>
      </c>
      <c r="U17" s="118" t="str">
        <f t="shared" si="5"/>
        <v>×</v>
      </c>
      <c r="V17" s="118" t="str">
        <f t="shared" si="6"/>
        <v>×</v>
      </c>
      <c r="W17" s="118" t="str">
        <f t="shared" si="7"/>
        <v>×</v>
      </c>
      <c r="X17" s="118" t="str">
        <f t="shared" si="8"/>
        <v>×</v>
      </c>
      <c r="Y17" s="118" t="str">
        <f t="shared" si="9"/>
        <v>×</v>
      </c>
      <c r="Z17" s="118" t="str">
        <f t="shared" si="10"/>
        <v>×</v>
      </c>
      <c r="AA17" s="118" t="str">
        <f t="shared" si="11"/>
        <v>×</v>
      </c>
      <c r="AB17" s="118" t="str">
        <f t="shared" si="12"/>
        <v>×</v>
      </c>
      <c r="AC17" s="118" t="str">
        <f t="shared" si="13"/>
        <v>×</v>
      </c>
      <c r="AD17" s="118" t="str">
        <f t="shared" si="14"/>
        <v>×</v>
      </c>
      <c r="AE17" s="119"/>
    </row>
    <row r="18" spans="1:31" ht="26.25" customHeight="1">
      <c r="A18" s="79">
        <v>8</v>
      </c>
      <c r="B18" s="113" t="str">
        <f>IF('②名簿(8)'!$C$7="","",'②名簿(8)'!$C$7)</f>
        <v/>
      </c>
      <c r="C18" s="113" t="str">
        <f>IF('②名簿(8)'!$C$6="","",'②名簿(8)'!$C$6)</f>
        <v/>
      </c>
      <c r="D18" s="223" t="str">
        <f>IF(COUNTIF('②名簿(8)'!$H$11:$H$25,"乳児保育")&gt;0,"◯","")</f>
        <v/>
      </c>
      <c r="E18" s="224"/>
      <c r="F18" s="126" t="str">
        <f>IF(COUNTIF('②名簿(8)'!$H$11:$H$25,"幼児教育")&gt;0,"◯","")</f>
        <v/>
      </c>
      <c r="G18" s="145" t="str">
        <f>IF(COUNTIF('②名簿(8)'!$H$11:$H$25,"障害児保育")&gt;0,"◯","")</f>
        <v/>
      </c>
      <c r="H18" s="126" t="str">
        <f>IF(COUNTIF('②名簿(8)'!$H$11:$H$25,"食育・アレルギー対応")&gt;0,"◯","")</f>
        <v/>
      </c>
      <c r="I18" s="146" t="str">
        <f>IF(COUNTIF('②名簿(8)'!$H$11:$H$25,"保健衛生・安全対策")&gt;0,"◯","")</f>
        <v/>
      </c>
      <c r="J18" s="148" t="str">
        <f>IF(COUNTIF('②名簿(8)'!H$11:$H$25,"保護者支援・子育て支援")&gt;0,"◯","")</f>
        <v/>
      </c>
      <c r="K18" s="126" t="str">
        <f>IF(COUNTIF('②名簿(8)'!H$11:$H$25,"保育実践研修（H29～R1）")&gt;0,"◯","")</f>
        <v/>
      </c>
      <c r="L18" s="138" t="str">
        <f>IF(COUNTIF('②名簿(8)'!H$11:$H$25,"マネジメント研修（H29～R1）")&gt;0,"◯","")</f>
        <v/>
      </c>
      <c r="M18" s="118" t="str">
        <f>IF(COUNTIF('②名簿(8)'!$C$11:$C$25,"その他")&gt;0,"◯","")</f>
        <v/>
      </c>
      <c r="N18" s="114" t="str">
        <f>IF(COUNTIF('②名簿(8)'!$H$11:$H$25,"マネジメント研修")&gt;0,"◯","")</f>
        <v/>
      </c>
      <c r="O18" s="115">
        <f t="shared" si="0"/>
        <v>0</v>
      </c>
      <c r="P18" s="116">
        <f>'②名簿(1)'!I36</f>
        <v>0</v>
      </c>
      <c r="Q18" s="117">
        <f t="shared" si="1"/>
        <v>0</v>
      </c>
      <c r="R18" s="118" t="str">
        <f t="shared" si="2"/>
        <v>×</v>
      </c>
      <c r="S18" s="118" t="str">
        <f t="shared" si="3"/>
        <v>×</v>
      </c>
      <c r="T18" s="118" t="str">
        <f t="shared" si="4"/>
        <v>×</v>
      </c>
      <c r="U18" s="118" t="str">
        <f t="shared" si="5"/>
        <v>×</v>
      </c>
      <c r="V18" s="118" t="str">
        <f t="shared" si="6"/>
        <v>×</v>
      </c>
      <c r="W18" s="118" t="str">
        <f t="shared" si="7"/>
        <v>×</v>
      </c>
      <c r="X18" s="118" t="str">
        <f t="shared" si="8"/>
        <v>×</v>
      </c>
      <c r="Y18" s="118" t="str">
        <f t="shared" si="9"/>
        <v>×</v>
      </c>
      <c r="Z18" s="118" t="str">
        <f t="shared" si="10"/>
        <v>×</v>
      </c>
      <c r="AA18" s="118" t="str">
        <f t="shared" si="11"/>
        <v>×</v>
      </c>
      <c r="AB18" s="118" t="str">
        <f t="shared" si="12"/>
        <v>×</v>
      </c>
      <c r="AC18" s="118" t="str">
        <f t="shared" si="13"/>
        <v>×</v>
      </c>
      <c r="AD18" s="118" t="str">
        <f t="shared" si="14"/>
        <v>×</v>
      </c>
      <c r="AE18" s="119"/>
    </row>
    <row r="19" spans="1:31" ht="26.25" customHeight="1">
      <c r="A19" s="79">
        <v>9</v>
      </c>
      <c r="B19" s="113" t="str">
        <f>IF('②名簿(9)'!$C$7="","",'②名簿(9)'!$C$7)</f>
        <v/>
      </c>
      <c r="C19" s="113" t="str">
        <f>IF('②名簿(9)'!$C$6="","",'②名簿(9)'!$C$6)</f>
        <v/>
      </c>
      <c r="D19" s="223" t="str">
        <f>IF(COUNTIF('②名簿(9)'!$H$11:$H$25,"乳児保育")&gt;0,"◯","")</f>
        <v/>
      </c>
      <c r="E19" s="224"/>
      <c r="F19" s="126" t="str">
        <f>IF(COUNTIF('②名簿(9)'!$H$11:$H$25,"幼児教育")&gt;0,"◯","")</f>
        <v/>
      </c>
      <c r="G19" s="145" t="str">
        <f>IF(COUNTIF('②名簿(9)'!$H$11:$H$25,"障害児保育")&gt;0,"◯","")</f>
        <v/>
      </c>
      <c r="H19" s="126" t="str">
        <f>IF(COUNTIF('②名簿(9)'!$H$11:$H$25,"食育・アレルギー対応")&gt;0,"◯","")</f>
        <v/>
      </c>
      <c r="I19" s="146" t="str">
        <f>IF(COUNTIF('②名簿(9)'!$H$11:$H$25,"保健衛生・安全対策")&gt;0,"◯","")</f>
        <v/>
      </c>
      <c r="J19" s="148" t="str">
        <f>IF(COUNTIF('②名簿(9)'!H$11:$H$25,"保護者支援・子育て支援")&gt;0,"◯","")</f>
        <v/>
      </c>
      <c r="K19" s="126" t="str">
        <f>IF(COUNTIF('②名簿(9)'!H$11:$H$25,"保育実践研修（H29～R1）")&gt;0,"◯","")</f>
        <v/>
      </c>
      <c r="L19" s="138" t="str">
        <f>IF(COUNTIF('②名簿(9)'!H$11:$H$25,"マネジメント研修（H29～R1）")&gt;0,"◯","")</f>
        <v/>
      </c>
      <c r="M19" s="118" t="str">
        <f>IF(COUNTIF('②名簿(9)'!$C$11:$C$25,"その他")&gt;0,"◯","")</f>
        <v/>
      </c>
      <c r="N19" s="114" t="str">
        <f>IF(COUNTIF('②名簿(9)'!$H$11:$H$25,"マネジメント研修")&gt;0,"◯","")</f>
        <v/>
      </c>
      <c r="O19" s="115">
        <f t="shared" si="0"/>
        <v>0</v>
      </c>
      <c r="P19" s="116">
        <f>'②名簿(1)'!I38</f>
        <v>0</v>
      </c>
      <c r="Q19" s="117">
        <f t="shared" si="1"/>
        <v>0</v>
      </c>
      <c r="R19" s="118" t="str">
        <f t="shared" si="2"/>
        <v>×</v>
      </c>
      <c r="S19" s="118" t="str">
        <f t="shared" si="3"/>
        <v>×</v>
      </c>
      <c r="T19" s="118" t="str">
        <f t="shared" si="4"/>
        <v>×</v>
      </c>
      <c r="U19" s="118" t="str">
        <f t="shared" si="5"/>
        <v>×</v>
      </c>
      <c r="V19" s="118" t="str">
        <f t="shared" si="6"/>
        <v>×</v>
      </c>
      <c r="W19" s="118" t="str">
        <f t="shared" si="7"/>
        <v>×</v>
      </c>
      <c r="X19" s="118" t="str">
        <f t="shared" si="8"/>
        <v>×</v>
      </c>
      <c r="Y19" s="118" t="str">
        <f t="shared" si="9"/>
        <v>×</v>
      </c>
      <c r="Z19" s="118" t="str">
        <f t="shared" si="10"/>
        <v>×</v>
      </c>
      <c r="AA19" s="118" t="str">
        <f t="shared" si="11"/>
        <v>×</v>
      </c>
      <c r="AB19" s="118" t="str">
        <f t="shared" si="12"/>
        <v>×</v>
      </c>
      <c r="AC19" s="118" t="str">
        <f t="shared" si="13"/>
        <v>×</v>
      </c>
      <c r="AD19" s="118" t="str">
        <f t="shared" si="14"/>
        <v>×</v>
      </c>
      <c r="AE19" s="119"/>
    </row>
    <row r="20" spans="1:31" ht="26.25" customHeight="1">
      <c r="A20" s="79">
        <v>10</v>
      </c>
      <c r="B20" s="113" t="str">
        <f>IF('②名簿(10)'!$C$7="","",'②名簿(10)'!$C$7)</f>
        <v/>
      </c>
      <c r="C20" s="113" t="str">
        <f>IF('②名簿(10)'!$C$6="","",'②名簿(10)'!$C$6)</f>
        <v/>
      </c>
      <c r="D20" s="223" t="str">
        <f>IF(COUNTIF('②名簿(10)'!$H$11:$H$25,"乳児保育")&gt;0,"◯","")</f>
        <v/>
      </c>
      <c r="E20" s="224"/>
      <c r="F20" s="126" t="str">
        <f>IF(COUNTIF('②名簿(10)'!$H$11:$H$25,"幼児教育")&gt;0,"◯","")</f>
        <v/>
      </c>
      <c r="G20" s="145" t="str">
        <f>IF(COUNTIF('②名簿(10)'!$H$11:$H$25,"障害児保育")&gt;0,"◯","")</f>
        <v/>
      </c>
      <c r="H20" s="126" t="str">
        <f>IF(COUNTIF('②名簿(10)'!$H$11:$H$25,"食育・アレルギー対応")&gt;0,"◯","")</f>
        <v/>
      </c>
      <c r="I20" s="146" t="str">
        <f>IF(COUNTIF('②名簿(10)'!$H$11:$H$25,"保健衛生・安全対策")&gt;0,"◯","")</f>
        <v/>
      </c>
      <c r="J20" s="148" t="str">
        <f>IF(COUNTIF('②名簿(10)'!H$11:$H$25,"保護者支援・子育て支援")&gt;0,"◯","")</f>
        <v/>
      </c>
      <c r="K20" s="126" t="str">
        <f>IF(COUNTIF('②名簿(10)'!H$11:$H$25,"保育実践研修（H29～R1）")&gt;0,"◯","")</f>
        <v/>
      </c>
      <c r="L20" s="138" t="str">
        <f>IF(COUNTIF('②名簿(10)'!H$11:$H$25,"マネジメント研修（H29～R1）")&gt;0,"◯","")</f>
        <v/>
      </c>
      <c r="M20" s="118" t="str">
        <f>IF(COUNTIF('②名簿(10)'!$C$11:$C$25,"その他")&gt;0,"◯","")</f>
        <v/>
      </c>
      <c r="N20" s="114" t="str">
        <f>IF(COUNTIF('②名簿(10)'!$H$11:$H$25,"マネジメント研修")&gt;0,"◯","")</f>
        <v/>
      </c>
      <c r="O20" s="115">
        <f t="shared" si="0"/>
        <v>0</v>
      </c>
      <c r="P20" s="116">
        <f>'②名簿(1)'!I39</f>
        <v>0</v>
      </c>
      <c r="Q20" s="117">
        <f t="shared" si="1"/>
        <v>0</v>
      </c>
      <c r="R20" s="118" t="str">
        <f t="shared" si="2"/>
        <v>×</v>
      </c>
      <c r="S20" s="118" t="str">
        <f t="shared" si="3"/>
        <v>×</v>
      </c>
      <c r="T20" s="118" t="str">
        <f t="shared" si="4"/>
        <v>×</v>
      </c>
      <c r="U20" s="118" t="str">
        <f t="shared" si="5"/>
        <v>×</v>
      </c>
      <c r="V20" s="118" t="str">
        <f t="shared" si="6"/>
        <v>×</v>
      </c>
      <c r="W20" s="118" t="str">
        <f t="shared" si="7"/>
        <v>×</v>
      </c>
      <c r="X20" s="118" t="str">
        <f t="shared" si="8"/>
        <v>×</v>
      </c>
      <c r="Y20" s="118" t="str">
        <f t="shared" si="9"/>
        <v>×</v>
      </c>
      <c r="Z20" s="118" t="str">
        <f t="shared" si="10"/>
        <v>×</v>
      </c>
      <c r="AA20" s="118" t="str">
        <f t="shared" si="11"/>
        <v>×</v>
      </c>
      <c r="AB20" s="118" t="str">
        <f t="shared" si="12"/>
        <v>×</v>
      </c>
      <c r="AC20" s="118" t="str">
        <f t="shared" si="13"/>
        <v>×</v>
      </c>
      <c r="AD20" s="118" t="str">
        <f t="shared" si="14"/>
        <v>×</v>
      </c>
      <c r="AE20" s="119"/>
    </row>
    <row r="21" spans="1:31" ht="26.25" customHeight="1">
      <c r="A21" s="79">
        <v>11</v>
      </c>
      <c r="B21" s="113" t="str">
        <f>IF('②名簿(11)'!$C$7="","",'②名簿(11)'!$C$7)</f>
        <v/>
      </c>
      <c r="C21" s="113" t="str">
        <f>IF('②名簿(11)'!$C$6="","",'②名簿(11)'!$C$6)</f>
        <v/>
      </c>
      <c r="D21" s="223" t="str">
        <f>IF(COUNTIF('②名簿(11)'!$H$11:$H$25,"乳児保育")&gt;0,"◯","")</f>
        <v/>
      </c>
      <c r="E21" s="224"/>
      <c r="F21" s="126" t="str">
        <f>IF(COUNTIF('②名簿(11)'!$H$11:$H$25,"幼児教育")&gt;0,"◯","")</f>
        <v/>
      </c>
      <c r="G21" s="145" t="str">
        <f>IF(COUNTIF('②名簿(11)'!$H$11:$H$25,"障害児保育")&gt;0,"◯","")</f>
        <v/>
      </c>
      <c r="H21" s="126" t="str">
        <f>IF(COUNTIF('②名簿(11)'!$H$11:$H$25,"食育・アレルギー対応")&gt;0,"◯","")</f>
        <v/>
      </c>
      <c r="I21" s="146" t="str">
        <f>IF(COUNTIF('②名簿(11)'!$H$11:$H$25,"保健衛生・安全対策")&gt;0,"◯","")</f>
        <v/>
      </c>
      <c r="J21" s="148" t="str">
        <f>IF(COUNTIF('②名簿(11)'!H$11:$H$25,"保護者支援・子育て支援")&gt;0,"◯","")</f>
        <v/>
      </c>
      <c r="K21" s="126" t="str">
        <f>IF(COUNTIF('②名簿(11)'!H$11:$H$25,"保育実践研修（H29～R1）")&gt;0,"◯","")</f>
        <v/>
      </c>
      <c r="L21" s="138" t="str">
        <f>IF(COUNTIF('②名簿(11)'!H$11:$H$25,"マネジメント研修（H29～R1）")&gt;0,"◯","")</f>
        <v/>
      </c>
      <c r="M21" s="118" t="str">
        <f>IF(COUNTIF('②名簿(11)'!$C$11:$C$25,"その他")&gt;0,"◯","")</f>
        <v/>
      </c>
      <c r="N21" s="114" t="str">
        <f>IF(COUNTIF('②名簿(11)'!$H$11:$H$25,"マネジメント研修")&gt;0,"◯","")</f>
        <v/>
      </c>
      <c r="O21" s="115">
        <f t="shared" si="0"/>
        <v>0</v>
      </c>
      <c r="P21" s="116">
        <f>'②名簿(1)'!I40</f>
        <v>0</v>
      </c>
      <c r="Q21" s="117">
        <f t="shared" si="1"/>
        <v>0</v>
      </c>
      <c r="R21" s="118" t="str">
        <f t="shared" si="2"/>
        <v>×</v>
      </c>
      <c r="S21" s="118" t="str">
        <f t="shared" si="3"/>
        <v>×</v>
      </c>
      <c r="T21" s="118" t="str">
        <f t="shared" si="4"/>
        <v>×</v>
      </c>
      <c r="U21" s="118" t="str">
        <f t="shared" si="5"/>
        <v>×</v>
      </c>
      <c r="V21" s="118" t="str">
        <f t="shared" si="6"/>
        <v>×</v>
      </c>
      <c r="W21" s="118" t="str">
        <f t="shared" si="7"/>
        <v>×</v>
      </c>
      <c r="X21" s="118" t="str">
        <f t="shared" si="8"/>
        <v>×</v>
      </c>
      <c r="Y21" s="118" t="str">
        <f t="shared" si="9"/>
        <v>×</v>
      </c>
      <c r="Z21" s="118" t="str">
        <f t="shared" si="10"/>
        <v>×</v>
      </c>
      <c r="AA21" s="118" t="str">
        <f t="shared" si="11"/>
        <v>×</v>
      </c>
      <c r="AB21" s="118" t="str">
        <f t="shared" si="12"/>
        <v>×</v>
      </c>
      <c r="AC21" s="118" t="str">
        <f t="shared" si="13"/>
        <v>×</v>
      </c>
      <c r="AD21" s="118" t="str">
        <f t="shared" si="14"/>
        <v>×</v>
      </c>
      <c r="AE21" s="119"/>
    </row>
    <row r="22" spans="1:31" ht="26.25" customHeight="1">
      <c r="A22" s="79">
        <v>12</v>
      </c>
      <c r="B22" s="113" t="str">
        <f>IF('②名簿(12)'!$C$7="","",'②名簿(12)'!$C$7)</f>
        <v/>
      </c>
      <c r="C22" s="113" t="str">
        <f>IF('②名簿(12)'!$C$6="","",'②名簿(12)'!$C$6)</f>
        <v/>
      </c>
      <c r="D22" s="223" t="str">
        <f>IF(COUNTIF('②名簿(12)'!$H$11:$H$25,"乳児保育")&gt;0,"◯","")</f>
        <v/>
      </c>
      <c r="E22" s="224"/>
      <c r="F22" s="126" t="str">
        <f>IF(COUNTIF('②名簿(12)'!$H$11:$H$25,"幼児教育")&gt;0,"◯","")</f>
        <v/>
      </c>
      <c r="G22" s="145" t="str">
        <f>IF(COUNTIF('②名簿(12)'!$H$11:$H$25,"障害児保育")&gt;0,"◯","")</f>
        <v/>
      </c>
      <c r="H22" s="126" t="str">
        <f>IF(COUNTIF('②名簿(12)'!$H$11:$H$25,"食育・アレルギー対応")&gt;0,"◯","")</f>
        <v/>
      </c>
      <c r="I22" s="146" t="str">
        <f>IF(COUNTIF('②名簿(12)'!$H$11:$H$25,"保健衛生・安全対策")&gt;0,"◯","")</f>
        <v/>
      </c>
      <c r="J22" s="148" t="str">
        <f>IF(COUNTIF('②名簿(12)'!H$11:$H$25,"保護者支援・子育て支援")&gt;0,"◯","")</f>
        <v/>
      </c>
      <c r="K22" s="126" t="str">
        <f>IF(COUNTIF('②名簿(12)'!H$11:$H$25,"保育実践研修（H29～R1）")&gt;0,"◯","")</f>
        <v/>
      </c>
      <c r="L22" s="138" t="str">
        <f>IF(COUNTIF('②名簿(12)'!H$11:$H$25,"マネジメント研修（H29～R1）")&gt;0,"◯","")</f>
        <v/>
      </c>
      <c r="M22" s="118" t="str">
        <f>IF(COUNTIF('②名簿(12)'!$C$11:$C$25,"その他")&gt;0,"◯","")</f>
        <v/>
      </c>
      <c r="N22" s="114" t="str">
        <f>IF(COUNTIF('②名簿(12)'!$H$11:$H$25,"マネジメント研修")&gt;0,"◯","")</f>
        <v/>
      </c>
      <c r="O22" s="115">
        <f t="shared" si="0"/>
        <v>0</v>
      </c>
      <c r="P22" s="116">
        <f>'②名簿(1)'!I41</f>
        <v>0</v>
      </c>
      <c r="Q22" s="117">
        <f t="shared" si="1"/>
        <v>0</v>
      </c>
      <c r="R22" s="118" t="str">
        <f t="shared" si="2"/>
        <v>×</v>
      </c>
      <c r="S22" s="118" t="str">
        <f t="shared" si="3"/>
        <v>×</v>
      </c>
      <c r="T22" s="118" t="str">
        <f t="shared" si="4"/>
        <v>×</v>
      </c>
      <c r="U22" s="118" t="str">
        <f t="shared" si="5"/>
        <v>×</v>
      </c>
      <c r="V22" s="118" t="str">
        <f t="shared" si="6"/>
        <v>×</v>
      </c>
      <c r="W22" s="118" t="str">
        <f t="shared" si="7"/>
        <v>×</v>
      </c>
      <c r="X22" s="118" t="str">
        <f t="shared" si="8"/>
        <v>×</v>
      </c>
      <c r="Y22" s="118" t="str">
        <f t="shared" si="9"/>
        <v>×</v>
      </c>
      <c r="Z22" s="118" t="str">
        <f t="shared" si="10"/>
        <v>×</v>
      </c>
      <c r="AA22" s="118" t="str">
        <f t="shared" si="11"/>
        <v>×</v>
      </c>
      <c r="AB22" s="118" t="str">
        <f t="shared" si="12"/>
        <v>×</v>
      </c>
      <c r="AC22" s="118" t="str">
        <f t="shared" si="13"/>
        <v>×</v>
      </c>
      <c r="AD22" s="118" t="str">
        <f t="shared" si="14"/>
        <v>×</v>
      </c>
      <c r="AE22" s="119"/>
    </row>
    <row r="23" spans="1:31" ht="26.25" customHeight="1">
      <c r="A23" s="79">
        <v>13</v>
      </c>
      <c r="B23" s="113" t="str">
        <f>IF('②名簿(13)'!$C$7="","",'②名簿(13)'!$C$7)</f>
        <v/>
      </c>
      <c r="C23" s="113" t="str">
        <f>IF('②名簿(13)'!$C$6="","",'②名簿(13)'!$C$6)</f>
        <v/>
      </c>
      <c r="D23" s="223" t="str">
        <f>IF(COUNTIF('②名簿(13)'!$H$11:$H$25,"乳児保育")&gt;0,"◯","")</f>
        <v/>
      </c>
      <c r="E23" s="224"/>
      <c r="F23" s="126" t="str">
        <f>IF(COUNTIF('②名簿(13)'!$H$11:$H$25,"幼児教育")&gt;0,"◯","")</f>
        <v/>
      </c>
      <c r="G23" s="145" t="str">
        <f>IF(COUNTIF('②名簿(13)'!$H$11:$H$25,"障害児保育")&gt;0,"◯","")</f>
        <v/>
      </c>
      <c r="H23" s="126" t="str">
        <f>IF(COUNTIF('②名簿(13)'!$H$11:$H$25,"食育・アレルギー対応")&gt;0,"◯","")</f>
        <v/>
      </c>
      <c r="I23" s="146" t="str">
        <f>IF(COUNTIF('②名簿(13)'!$H$11:$H$25,"保健衛生・安全対策")&gt;0,"◯","")</f>
        <v/>
      </c>
      <c r="J23" s="148" t="str">
        <f>IF(COUNTIF('②名簿(13)'!H$11:$H$25,"保護者支援・子育て支援")&gt;0,"◯","")</f>
        <v/>
      </c>
      <c r="K23" s="126" t="str">
        <f>IF(COUNTIF('②名簿(13)'!H$11:$H$25,"保育実践研修（H29～R1）")&gt;0,"◯","")</f>
        <v/>
      </c>
      <c r="L23" s="138" t="str">
        <f>IF(COUNTIF('②名簿(13)'!H$11:$H$25,"マネジメント研修（H29～R1）")&gt;0,"◯","")</f>
        <v/>
      </c>
      <c r="M23" s="118" t="str">
        <f>IF(COUNTIF('②名簿(13)'!$C$11:$C$25,"その他")&gt;0,"◯","")</f>
        <v/>
      </c>
      <c r="N23" s="114" t="str">
        <f>IF(COUNTIF('②名簿(13)'!$H$11:$H$25,"マネジメント研修")&gt;0,"◯","")</f>
        <v/>
      </c>
      <c r="O23" s="115">
        <f t="shared" si="0"/>
        <v>0</v>
      </c>
      <c r="P23" s="116">
        <f>'②名簿(1)'!I42</f>
        <v>0</v>
      </c>
      <c r="Q23" s="117">
        <f t="shared" si="1"/>
        <v>0</v>
      </c>
      <c r="R23" s="118" t="str">
        <f t="shared" si="2"/>
        <v>×</v>
      </c>
      <c r="S23" s="118" t="str">
        <f t="shared" si="3"/>
        <v>×</v>
      </c>
      <c r="T23" s="118" t="str">
        <f t="shared" si="4"/>
        <v>×</v>
      </c>
      <c r="U23" s="118" t="str">
        <f t="shared" si="5"/>
        <v>×</v>
      </c>
      <c r="V23" s="118" t="str">
        <f t="shared" si="6"/>
        <v>×</v>
      </c>
      <c r="W23" s="118" t="str">
        <f t="shared" si="7"/>
        <v>×</v>
      </c>
      <c r="X23" s="118" t="str">
        <f t="shared" si="8"/>
        <v>×</v>
      </c>
      <c r="Y23" s="118" t="str">
        <f t="shared" si="9"/>
        <v>×</v>
      </c>
      <c r="Z23" s="118" t="str">
        <f t="shared" si="10"/>
        <v>×</v>
      </c>
      <c r="AA23" s="118" t="str">
        <f t="shared" si="11"/>
        <v>×</v>
      </c>
      <c r="AB23" s="118" t="str">
        <f t="shared" si="12"/>
        <v>×</v>
      </c>
      <c r="AC23" s="118" t="str">
        <f t="shared" si="13"/>
        <v>×</v>
      </c>
      <c r="AD23" s="118" t="str">
        <f t="shared" si="14"/>
        <v>×</v>
      </c>
      <c r="AE23" s="119"/>
    </row>
    <row r="24" spans="1:31" ht="26.25" customHeight="1">
      <c r="A24" s="79">
        <v>14</v>
      </c>
      <c r="B24" s="113" t="str">
        <f>IF('②名簿(14)'!$C$7="","",'②名簿(14)'!$C$7)</f>
        <v/>
      </c>
      <c r="C24" s="113" t="str">
        <f>IF('②名簿(14)'!$C$6="","",'②名簿(14)'!$C$6)</f>
        <v/>
      </c>
      <c r="D24" s="223" t="str">
        <f>IF(COUNTIF('②名簿(14)'!$H$11:$H$25,"乳児保育")&gt;0,"◯","")</f>
        <v/>
      </c>
      <c r="E24" s="224"/>
      <c r="F24" s="126" t="str">
        <f>IF(COUNTIF('②名簿(14)'!$H$11:$H$25,"幼児教育")&gt;0,"◯","")</f>
        <v/>
      </c>
      <c r="G24" s="145" t="str">
        <f>IF(COUNTIF('②名簿(14)'!$H$11:$H$25,"障害児保育")&gt;0,"◯","")</f>
        <v/>
      </c>
      <c r="H24" s="126" t="str">
        <f>IF(COUNTIF('②名簿(14)'!$H$11:$H$25,"食育・アレルギー対応")&gt;0,"◯","")</f>
        <v/>
      </c>
      <c r="I24" s="146" t="str">
        <f>IF(COUNTIF('②名簿(14)'!$H$11:$H$25,"保健衛生・安全対策")&gt;0,"◯","")</f>
        <v/>
      </c>
      <c r="J24" s="148" t="str">
        <f>IF(COUNTIF('②名簿(14)'!H$11:$H$25,"保護者支援・子育て支援")&gt;0,"◯","")</f>
        <v/>
      </c>
      <c r="K24" s="126" t="str">
        <f>IF(COUNTIF('②名簿(14)'!H$11:$H$25,"保育実践研修（H29～R1）")&gt;0,"◯","")</f>
        <v/>
      </c>
      <c r="L24" s="138" t="str">
        <f>IF(COUNTIF('②名簿(14)'!H$11:$H$25,"マネジメント研修（H29～R1）")&gt;0,"◯","")</f>
        <v/>
      </c>
      <c r="M24" s="118" t="str">
        <f>IF(COUNTIF('②名簿(14)'!$C$11:$C$25,"その他")&gt;0,"◯","")</f>
        <v/>
      </c>
      <c r="N24" s="114" t="str">
        <f>IF(COUNTIF('②名簿(14)'!$H$11:$H$25,"マネジメント研修")&gt;0,"◯","")</f>
        <v/>
      </c>
      <c r="O24" s="115">
        <f t="shared" si="0"/>
        <v>0</v>
      </c>
      <c r="P24" s="116">
        <f>'②名簿(1)'!I43</f>
        <v>0</v>
      </c>
      <c r="Q24" s="117">
        <f t="shared" si="1"/>
        <v>0</v>
      </c>
      <c r="R24" s="118" t="str">
        <f t="shared" si="2"/>
        <v>×</v>
      </c>
      <c r="S24" s="118" t="str">
        <f t="shared" si="3"/>
        <v>×</v>
      </c>
      <c r="T24" s="118" t="str">
        <f t="shared" si="4"/>
        <v>×</v>
      </c>
      <c r="U24" s="118" t="str">
        <f t="shared" si="5"/>
        <v>×</v>
      </c>
      <c r="V24" s="118" t="str">
        <f t="shared" si="6"/>
        <v>×</v>
      </c>
      <c r="W24" s="118" t="str">
        <f t="shared" si="7"/>
        <v>×</v>
      </c>
      <c r="X24" s="118" t="str">
        <f t="shared" si="8"/>
        <v>×</v>
      </c>
      <c r="Y24" s="118" t="str">
        <f t="shared" si="9"/>
        <v>×</v>
      </c>
      <c r="Z24" s="118" t="str">
        <f t="shared" si="10"/>
        <v>×</v>
      </c>
      <c r="AA24" s="118" t="str">
        <f t="shared" si="11"/>
        <v>×</v>
      </c>
      <c r="AB24" s="118" t="str">
        <f t="shared" si="12"/>
        <v>×</v>
      </c>
      <c r="AC24" s="118" t="str">
        <f t="shared" si="13"/>
        <v>×</v>
      </c>
      <c r="AD24" s="118" t="str">
        <f t="shared" si="14"/>
        <v>×</v>
      </c>
      <c r="AE24" s="119"/>
    </row>
    <row r="25" spans="1:31" ht="26.25" customHeight="1">
      <c r="A25" s="79">
        <v>15</v>
      </c>
      <c r="B25" s="113" t="str">
        <f>IF('②名簿(15)'!$C$7="","",'②名簿(15)'!$C$7)</f>
        <v/>
      </c>
      <c r="C25" s="113" t="str">
        <f>IF('②名簿(15)'!$C$6="","",'②名簿(15)'!$C$6)</f>
        <v/>
      </c>
      <c r="D25" s="223" t="str">
        <f>IF(COUNTIF('②名簿(15)'!$H$11:$H$25,"乳児保育")&gt;0,"◯","")</f>
        <v/>
      </c>
      <c r="E25" s="224"/>
      <c r="F25" s="126" t="str">
        <f>IF(COUNTIF('②名簿(15)'!$H$11:$H$25,"幼児教育")&gt;0,"◯","")</f>
        <v/>
      </c>
      <c r="G25" s="145" t="str">
        <f>IF(COUNTIF('②名簿(15)'!$H$11:$H$25,"障害児保育")&gt;0,"◯","")</f>
        <v/>
      </c>
      <c r="H25" s="126" t="str">
        <f>IF(COUNTIF('②名簿(15)'!$H$11:$H$25,"食育・アレルギー対応")&gt;0,"◯","")</f>
        <v/>
      </c>
      <c r="I25" s="146" t="str">
        <f>IF(COUNTIF('②名簿(15)'!$H$11:$H$25,"保健衛生・安全対策")&gt;0,"◯","")</f>
        <v/>
      </c>
      <c r="J25" s="148" t="str">
        <f>IF(COUNTIF('②名簿(15)'!H$11:$H$25,"保護者支援・子育て支援")&gt;0,"◯","")</f>
        <v/>
      </c>
      <c r="K25" s="126" t="str">
        <f>IF(COUNTIF('②名簿(15)'!H$11:$H$25,"保育実践研修（H29～R1）")&gt;0,"◯","")</f>
        <v/>
      </c>
      <c r="L25" s="138" t="str">
        <f>IF(COUNTIF('②名簿(15)'!H$11:$H$25,"マネジメント研修（H29～R1）")&gt;0,"◯","")</f>
        <v/>
      </c>
      <c r="M25" s="118" t="str">
        <f>IF(COUNTIF('②名簿(15)'!$C$11:$C$25,"その他")&gt;0,"◯","")</f>
        <v/>
      </c>
      <c r="N25" s="114" t="str">
        <f>IF(COUNTIF('②名簿(15)'!$H$11:$H$25,"マネジメント研修")&gt;0,"◯","")</f>
        <v/>
      </c>
      <c r="O25" s="115">
        <f t="shared" si="0"/>
        <v>0</v>
      </c>
      <c r="P25" s="116">
        <f>'②名簿(1)'!I44</f>
        <v>0</v>
      </c>
      <c r="Q25" s="117">
        <f t="shared" si="1"/>
        <v>0</v>
      </c>
      <c r="R25" s="118" t="str">
        <f t="shared" si="2"/>
        <v>×</v>
      </c>
      <c r="S25" s="118" t="str">
        <f t="shared" si="3"/>
        <v>×</v>
      </c>
      <c r="T25" s="118" t="str">
        <f t="shared" si="4"/>
        <v>×</v>
      </c>
      <c r="U25" s="118" t="str">
        <f t="shared" si="5"/>
        <v>×</v>
      </c>
      <c r="V25" s="118" t="str">
        <f t="shared" si="6"/>
        <v>×</v>
      </c>
      <c r="W25" s="118" t="str">
        <f t="shared" si="7"/>
        <v>×</v>
      </c>
      <c r="X25" s="118" t="str">
        <f t="shared" si="8"/>
        <v>×</v>
      </c>
      <c r="Y25" s="118" t="str">
        <f t="shared" si="9"/>
        <v>×</v>
      </c>
      <c r="Z25" s="118" t="str">
        <f t="shared" si="10"/>
        <v>×</v>
      </c>
      <c r="AA25" s="118" t="str">
        <f t="shared" si="11"/>
        <v>×</v>
      </c>
      <c r="AB25" s="118" t="str">
        <f t="shared" si="12"/>
        <v>×</v>
      </c>
      <c r="AC25" s="118" t="str">
        <f t="shared" si="13"/>
        <v>×</v>
      </c>
      <c r="AD25" s="118" t="str">
        <f t="shared" si="14"/>
        <v>×</v>
      </c>
      <c r="AE25" s="119"/>
    </row>
    <row r="26" spans="1:31" ht="26.25" customHeight="1">
      <c r="A26" s="79">
        <v>16</v>
      </c>
      <c r="B26" s="113" t="str">
        <f>IF('②名簿(16)'!$C$7="","",'②名簿(16)'!$C$7)</f>
        <v/>
      </c>
      <c r="C26" s="113" t="str">
        <f>IF('②名簿(16)'!$C$6="","",'②名簿(16)'!$C$6)</f>
        <v/>
      </c>
      <c r="D26" s="223" t="str">
        <f>IF(COUNTIF('②名簿(16)'!$H$11:$H$25,"乳児保育")&gt;0,"◯","")</f>
        <v/>
      </c>
      <c r="E26" s="224"/>
      <c r="F26" s="126" t="str">
        <f>IF(COUNTIF('②名簿(16)'!$H$11:$H$25,"幼児教育")&gt;0,"◯","")</f>
        <v/>
      </c>
      <c r="G26" s="145" t="str">
        <f>IF(COUNTIF('②名簿(16)'!$H$11:$H$25,"障害児保育")&gt;0,"◯","")</f>
        <v/>
      </c>
      <c r="H26" s="126" t="str">
        <f>IF(COUNTIF('②名簿(16)'!$H$11:$H$25,"食育・アレルギー対応")&gt;0,"◯","")</f>
        <v/>
      </c>
      <c r="I26" s="146" t="str">
        <f>IF(COUNTIF('②名簿(16)'!$H$11:$H$25,"保健衛生・安全対策")&gt;0,"◯","")</f>
        <v/>
      </c>
      <c r="J26" s="148" t="str">
        <f>IF(COUNTIF('②名簿(16)'!H$11:$H$25,"保護者支援・子育て支援")&gt;0,"◯","")</f>
        <v/>
      </c>
      <c r="K26" s="126" t="str">
        <f>IF(COUNTIF('②名簿(16)'!H$11:$H$25,"保育実践研修（H29～R1）")&gt;0,"◯","")</f>
        <v/>
      </c>
      <c r="L26" s="138" t="str">
        <f>IF(COUNTIF('②名簿(16)'!H$11:$H$25,"マネジメント研修（H29～R1）")&gt;0,"◯","")</f>
        <v/>
      </c>
      <c r="M26" s="118" t="str">
        <f>IF(COUNTIF('②名簿(16)'!$C$11:$C$25,"その他")&gt;0,"◯","")</f>
        <v/>
      </c>
      <c r="N26" s="114" t="str">
        <f>IF(COUNTIF('②名簿(16)'!$H$11:$H$25,"マネジメント研修")&gt;0,"◯","")</f>
        <v/>
      </c>
      <c r="O26" s="115">
        <f t="shared" si="0"/>
        <v>0</v>
      </c>
      <c r="P26" s="116">
        <f>'②名簿(1)'!I45</f>
        <v>0</v>
      </c>
      <c r="Q26" s="117">
        <f t="shared" si="1"/>
        <v>0</v>
      </c>
      <c r="R26" s="118" t="str">
        <f t="shared" si="2"/>
        <v>×</v>
      </c>
      <c r="S26" s="118" t="str">
        <f t="shared" si="3"/>
        <v>×</v>
      </c>
      <c r="T26" s="118" t="str">
        <f t="shared" si="4"/>
        <v>×</v>
      </c>
      <c r="U26" s="118" t="str">
        <f t="shared" si="5"/>
        <v>×</v>
      </c>
      <c r="V26" s="118" t="str">
        <f t="shared" si="6"/>
        <v>×</v>
      </c>
      <c r="W26" s="118" t="str">
        <f t="shared" si="7"/>
        <v>×</v>
      </c>
      <c r="X26" s="118" t="str">
        <f t="shared" si="8"/>
        <v>×</v>
      </c>
      <c r="Y26" s="118" t="str">
        <f t="shared" si="9"/>
        <v>×</v>
      </c>
      <c r="Z26" s="118" t="str">
        <f t="shared" si="10"/>
        <v>×</v>
      </c>
      <c r="AA26" s="118" t="str">
        <f t="shared" si="11"/>
        <v>×</v>
      </c>
      <c r="AB26" s="118" t="str">
        <f t="shared" si="12"/>
        <v>×</v>
      </c>
      <c r="AC26" s="118" t="str">
        <f t="shared" si="13"/>
        <v>×</v>
      </c>
      <c r="AD26" s="118" t="str">
        <f t="shared" si="14"/>
        <v>×</v>
      </c>
      <c r="AE26" s="119"/>
    </row>
    <row r="27" spans="1:31" ht="26.25" customHeight="1">
      <c r="A27" s="79">
        <v>17</v>
      </c>
      <c r="B27" s="113" t="str">
        <f>IF('②名簿(17)'!$C$7="","",'②名簿(17)'!$C$7)</f>
        <v/>
      </c>
      <c r="C27" s="113" t="str">
        <f>IF('②名簿(17)'!$C$6="","",'②名簿(17)'!$C$6)</f>
        <v/>
      </c>
      <c r="D27" s="223" t="str">
        <f>IF(COUNTIF('②名簿(17)'!$H$11:$H$25,"乳児保育")&gt;0,"◯","")</f>
        <v/>
      </c>
      <c r="E27" s="224"/>
      <c r="F27" s="126" t="str">
        <f>IF(COUNTIF('②名簿(17)'!$H$11:$H$25,"幼児教育")&gt;0,"◯","")</f>
        <v/>
      </c>
      <c r="G27" s="145" t="str">
        <f>IF(COUNTIF('②名簿(17)'!$H$11:$H$25,"障害児保育")&gt;0,"◯","")</f>
        <v/>
      </c>
      <c r="H27" s="126" t="str">
        <f>IF(COUNTIF('②名簿(17)'!$H$11:$H$25,"食育・アレルギー対応")&gt;0,"◯","")</f>
        <v/>
      </c>
      <c r="I27" s="146" t="str">
        <f>IF(COUNTIF('②名簿(17)'!$H$11:$H$25,"保健衛生・安全対策")&gt;0,"◯","")</f>
        <v/>
      </c>
      <c r="J27" s="148" t="str">
        <f>IF(COUNTIF('②名簿(17)'!H$11:$H$25,"保護者支援・子育て支援")&gt;0,"◯","")</f>
        <v/>
      </c>
      <c r="K27" s="126" t="str">
        <f>IF(COUNTIF('②名簿(17)'!H$11:$H$25,"保育実践研修（H29～R1）")&gt;0,"◯","")</f>
        <v/>
      </c>
      <c r="L27" s="138" t="str">
        <f>IF(COUNTIF('②名簿(17)'!H$11:$H$25,"マネジメント研修（H29～R1）")&gt;0,"◯","")</f>
        <v/>
      </c>
      <c r="M27" s="118" t="str">
        <f>IF(COUNTIF('②名簿(17)'!$C$11:$C$25,"その他")&gt;0,"◯","")</f>
        <v/>
      </c>
      <c r="N27" s="114" t="str">
        <f>IF(COUNTIF('②名簿(17)'!$H$11:$H$25,"マネジメント研修")&gt;0,"◯","")</f>
        <v/>
      </c>
      <c r="O27" s="115">
        <f t="shared" si="0"/>
        <v>0</v>
      </c>
      <c r="P27" s="116">
        <f>'②名簿(1)'!I46</f>
        <v>0</v>
      </c>
      <c r="Q27" s="117">
        <f t="shared" si="1"/>
        <v>0</v>
      </c>
      <c r="R27" s="118" t="str">
        <f t="shared" si="2"/>
        <v>×</v>
      </c>
      <c r="S27" s="118" t="str">
        <f t="shared" si="3"/>
        <v>×</v>
      </c>
      <c r="T27" s="118" t="str">
        <f t="shared" si="4"/>
        <v>×</v>
      </c>
      <c r="U27" s="118" t="str">
        <f t="shared" si="5"/>
        <v>×</v>
      </c>
      <c r="V27" s="118" t="str">
        <f t="shared" si="6"/>
        <v>×</v>
      </c>
      <c r="W27" s="118" t="str">
        <f t="shared" si="7"/>
        <v>×</v>
      </c>
      <c r="X27" s="118" t="str">
        <f t="shared" si="8"/>
        <v>×</v>
      </c>
      <c r="Y27" s="118" t="str">
        <f t="shared" si="9"/>
        <v>×</v>
      </c>
      <c r="Z27" s="118" t="str">
        <f t="shared" si="10"/>
        <v>×</v>
      </c>
      <c r="AA27" s="118" t="str">
        <f t="shared" si="11"/>
        <v>×</v>
      </c>
      <c r="AB27" s="118" t="str">
        <f t="shared" si="12"/>
        <v>×</v>
      </c>
      <c r="AC27" s="118" t="str">
        <f t="shared" si="13"/>
        <v>×</v>
      </c>
      <c r="AD27" s="118" t="str">
        <f t="shared" si="14"/>
        <v>×</v>
      </c>
      <c r="AE27" s="119"/>
    </row>
    <row r="28" spans="1:31" ht="26.25" customHeight="1">
      <c r="A28" s="79">
        <v>18</v>
      </c>
      <c r="B28" s="113" t="str">
        <f>IF('②名簿(18)'!$C$7="","",'②名簿(18)'!$C$7)</f>
        <v/>
      </c>
      <c r="C28" s="113" t="str">
        <f>IF('②名簿(18)'!$C$6="","",'②名簿(18)'!$C$6)</f>
        <v/>
      </c>
      <c r="D28" s="223" t="str">
        <f>IF(COUNTIF('②名簿(18)'!$H$11:$H$25,"乳児保育")&gt;0,"◯","")</f>
        <v/>
      </c>
      <c r="E28" s="224"/>
      <c r="F28" s="126" t="str">
        <f>IF(COUNTIF('②名簿(18)'!$H$11:$H$25,"幼児教育")&gt;0,"◯","")</f>
        <v/>
      </c>
      <c r="G28" s="145" t="str">
        <f>IF(COUNTIF('②名簿(18)'!$H$11:$H$25,"障害児保育")&gt;0,"◯","")</f>
        <v/>
      </c>
      <c r="H28" s="126" t="str">
        <f>IF(COUNTIF('②名簿(18)'!$H$11:$H$25,"食育・アレルギー対応")&gt;0,"◯","")</f>
        <v/>
      </c>
      <c r="I28" s="146" t="str">
        <f>IF(COUNTIF('②名簿(18)'!$H$11:$H$25,"保健衛生・安全対策")&gt;0,"◯","")</f>
        <v/>
      </c>
      <c r="J28" s="148" t="str">
        <f>IF(COUNTIF('②名簿(18)'!H$11:$H$25,"保護者支援・子育て支援")&gt;0,"◯","")</f>
        <v/>
      </c>
      <c r="K28" s="126" t="str">
        <f>IF(COUNTIF('②名簿(18)'!H$11:$H$25,"保育実践研修（H29～R1）")&gt;0,"◯","")</f>
        <v/>
      </c>
      <c r="L28" s="138" t="str">
        <f>IF(COUNTIF('②名簿(18)'!H$11:$H$25,"マネジメント研修（H29～R1）")&gt;0,"◯","")</f>
        <v/>
      </c>
      <c r="M28" s="118" t="str">
        <f>IF(COUNTIF('②名簿(18)'!$C$11:$C$25,"その他")&gt;0,"◯","")</f>
        <v/>
      </c>
      <c r="N28" s="114" t="str">
        <f>IF(COUNTIF('②名簿(18)'!$H$11:$H$25,"マネジメント研修")&gt;0,"◯","")</f>
        <v/>
      </c>
      <c r="O28" s="115">
        <f t="shared" si="0"/>
        <v>0</v>
      </c>
      <c r="P28" s="116">
        <f>'②名簿(1)'!I47</f>
        <v>0</v>
      </c>
      <c r="Q28" s="117">
        <f t="shared" si="1"/>
        <v>0</v>
      </c>
      <c r="R28" s="118" t="str">
        <f t="shared" si="2"/>
        <v>×</v>
      </c>
      <c r="S28" s="118" t="str">
        <f t="shared" si="3"/>
        <v>×</v>
      </c>
      <c r="T28" s="118" t="str">
        <f t="shared" si="4"/>
        <v>×</v>
      </c>
      <c r="U28" s="118" t="str">
        <f t="shared" si="5"/>
        <v>×</v>
      </c>
      <c r="V28" s="118" t="str">
        <f t="shared" si="6"/>
        <v>×</v>
      </c>
      <c r="W28" s="118" t="str">
        <f t="shared" si="7"/>
        <v>×</v>
      </c>
      <c r="X28" s="118" t="str">
        <f t="shared" si="8"/>
        <v>×</v>
      </c>
      <c r="Y28" s="118" t="str">
        <f t="shared" si="9"/>
        <v>×</v>
      </c>
      <c r="Z28" s="118" t="str">
        <f t="shared" si="10"/>
        <v>×</v>
      </c>
      <c r="AA28" s="118" t="str">
        <f t="shared" si="11"/>
        <v>×</v>
      </c>
      <c r="AB28" s="118" t="str">
        <f t="shared" si="12"/>
        <v>×</v>
      </c>
      <c r="AC28" s="118" t="str">
        <f t="shared" si="13"/>
        <v>×</v>
      </c>
      <c r="AD28" s="118" t="str">
        <f t="shared" si="14"/>
        <v>×</v>
      </c>
      <c r="AE28" s="119"/>
    </row>
    <row r="29" spans="1:31" ht="26.25" customHeight="1">
      <c r="A29" s="79">
        <v>19</v>
      </c>
      <c r="B29" s="113" t="str">
        <f>IF('②名簿(19)'!$C$7="","",'②名簿(19)'!$C$7)</f>
        <v/>
      </c>
      <c r="C29" s="113" t="str">
        <f>IF('②名簿(19)'!$C$6="","",'②名簿(19)'!$C$6)</f>
        <v/>
      </c>
      <c r="D29" s="223" t="str">
        <f>IF(COUNTIF('②名簿(19)'!$H$11:$H$25,"乳児保育")&gt;0,"◯","")</f>
        <v/>
      </c>
      <c r="E29" s="224"/>
      <c r="F29" s="126" t="str">
        <f>IF(COUNTIF('②名簿(19)'!$H$11:$H$25,"幼児教育")&gt;0,"◯","")</f>
        <v/>
      </c>
      <c r="G29" s="145" t="str">
        <f>IF(COUNTIF('②名簿(19)'!$H$11:$H$25,"障害児保育")&gt;0,"◯","")</f>
        <v/>
      </c>
      <c r="H29" s="126" t="str">
        <f>IF(COUNTIF('②名簿(19)'!$H$11:$H$25,"食育・アレルギー対応")&gt;0,"◯","")</f>
        <v/>
      </c>
      <c r="I29" s="146" t="str">
        <f>IF(COUNTIF('②名簿(19)'!$H$11:$H$25,"保健衛生・安全対策")&gt;0,"◯","")</f>
        <v/>
      </c>
      <c r="J29" s="148" t="str">
        <f>IF(COUNTIF('②名簿(19)'!H$11:$H$25,"保護者支援・子育て支援")&gt;0,"◯","")</f>
        <v/>
      </c>
      <c r="K29" s="126" t="str">
        <f>IF(COUNTIF('②名簿(19)'!H$11:$H$25,"保育実践研修（H29～R1）")&gt;0,"◯","")</f>
        <v/>
      </c>
      <c r="L29" s="138" t="str">
        <f>IF(COUNTIF('②名簿(19)'!H$11:$H$25,"マネジメント研修（H29～R1）")&gt;0,"◯","")</f>
        <v/>
      </c>
      <c r="M29" s="118" t="str">
        <f>IF(COUNTIF('②名簿(19)'!$C$11:$C$25,"その他")&gt;0,"◯","")</f>
        <v/>
      </c>
      <c r="N29" s="114" t="str">
        <f>IF(COUNTIF('②名簿(19)'!$H$11:$H$25,"マネジメント研修")&gt;0,"◯","")</f>
        <v/>
      </c>
      <c r="O29" s="115">
        <f t="shared" si="0"/>
        <v>0</v>
      </c>
      <c r="P29" s="116">
        <f>'②名簿(1)'!I48</f>
        <v>0</v>
      </c>
      <c r="Q29" s="117">
        <f t="shared" si="1"/>
        <v>0</v>
      </c>
      <c r="R29" s="118" t="str">
        <f t="shared" si="2"/>
        <v>×</v>
      </c>
      <c r="S29" s="118" t="str">
        <f t="shared" si="3"/>
        <v>×</v>
      </c>
      <c r="T29" s="118" t="str">
        <f t="shared" si="4"/>
        <v>×</v>
      </c>
      <c r="U29" s="118" t="str">
        <f t="shared" si="5"/>
        <v>×</v>
      </c>
      <c r="V29" s="118" t="str">
        <f t="shared" si="6"/>
        <v>×</v>
      </c>
      <c r="W29" s="118" t="str">
        <f t="shared" si="7"/>
        <v>×</v>
      </c>
      <c r="X29" s="118" t="str">
        <f t="shared" si="8"/>
        <v>×</v>
      </c>
      <c r="Y29" s="118" t="str">
        <f t="shared" si="9"/>
        <v>×</v>
      </c>
      <c r="Z29" s="118" t="str">
        <f t="shared" si="10"/>
        <v>×</v>
      </c>
      <c r="AA29" s="118" t="str">
        <f t="shared" si="11"/>
        <v>×</v>
      </c>
      <c r="AB29" s="118" t="str">
        <f t="shared" si="12"/>
        <v>×</v>
      </c>
      <c r="AC29" s="118" t="str">
        <f t="shared" si="13"/>
        <v>×</v>
      </c>
      <c r="AD29" s="118" t="str">
        <f t="shared" si="14"/>
        <v>×</v>
      </c>
      <c r="AE29" s="119"/>
    </row>
    <row r="30" spans="1:31" ht="26.25" customHeight="1" thickBot="1">
      <c r="A30" s="80">
        <v>20</v>
      </c>
      <c r="B30" s="113" t="str">
        <f>IF('②名簿(20)'!$C$7="","",'②名簿(20)'!$C$7)</f>
        <v/>
      </c>
      <c r="C30" s="113" t="str">
        <f>IF('②名簿(20)'!$C$6="","",'②名簿(20)'!$C$6)</f>
        <v/>
      </c>
      <c r="D30" s="225" t="str">
        <f>IF(COUNTIF('②名簿(20)'!$H$11:$H$25,"乳児保育")&gt;0,"◯","")</f>
        <v/>
      </c>
      <c r="E30" s="226"/>
      <c r="F30" s="126" t="str">
        <f>IF(COUNTIF('②名簿(20)'!$H$11:$H$25,"幼児教育")&gt;0,"◯","")</f>
        <v/>
      </c>
      <c r="G30" s="145" t="str">
        <f>IF(COUNTIF('②名簿(20)'!$H$11:$H$25,"障害児保育")&gt;0,"◯","")</f>
        <v/>
      </c>
      <c r="H30" s="126" t="str">
        <f>IF(COUNTIF('②名簿(20)'!$H$11:$H$25,"食育・アレルギー対応")&gt;0,"◯","")</f>
        <v/>
      </c>
      <c r="I30" s="146" t="str">
        <f>IF(COUNTIF('②名簿(20)'!$H$11:$H$25,"保健衛生・安全対策")&gt;0,"◯","")</f>
        <v/>
      </c>
      <c r="J30" s="149" t="str">
        <f>IF(COUNTIF('②名簿(20)'!H$11:$H$25,"保護者支援・子育て支援")&gt;0,"◯","")</f>
        <v/>
      </c>
      <c r="K30" s="127" t="str">
        <f>IF(COUNTIF('②名簿(20)'!H$11:$H$25,"保育実践研修（H29～R1）")&gt;0,"◯","")</f>
        <v/>
      </c>
      <c r="L30" s="138" t="str">
        <f>IF(COUNTIF('②名簿(20)'!H$11:$H$25,"マネジメント研修（H29～R1）")&gt;0,"◯","")</f>
        <v/>
      </c>
      <c r="M30" s="118" t="str">
        <f>IF(COUNTIF('②名簿(20)'!$C$11:$C$25,"その他")&gt;0,"◯","")</f>
        <v/>
      </c>
      <c r="N30" s="114" t="str">
        <f>IF(COUNTIF('②名簿(20)'!$H$11:$H$25,"マネジメント研修")&gt;0,"◯","")</f>
        <v/>
      </c>
      <c r="O30" s="115">
        <f t="shared" si="0"/>
        <v>0</v>
      </c>
      <c r="P30" s="116">
        <f>'②名簿(1)'!I49</f>
        <v>0</v>
      </c>
      <c r="Q30" s="117">
        <f t="shared" si="1"/>
        <v>0</v>
      </c>
      <c r="R30" s="118" t="str">
        <f t="shared" si="2"/>
        <v>×</v>
      </c>
      <c r="S30" s="118" t="str">
        <f t="shared" si="3"/>
        <v>×</v>
      </c>
      <c r="T30" s="118" t="str">
        <f t="shared" si="4"/>
        <v>×</v>
      </c>
      <c r="U30" s="118" t="str">
        <f t="shared" si="5"/>
        <v>×</v>
      </c>
      <c r="V30" s="118" t="str">
        <f t="shared" si="6"/>
        <v>×</v>
      </c>
      <c r="W30" s="118" t="str">
        <f t="shared" si="7"/>
        <v>×</v>
      </c>
      <c r="X30" s="118" t="str">
        <f t="shared" si="8"/>
        <v>×</v>
      </c>
      <c r="Y30" s="118" t="str">
        <f t="shared" si="9"/>
        <v>×</v>
      </c>
      <c r="Z30" s="118" t="str">
        <f t="shared" si="10"/>
        <v>×</v>
      </c>
      <c r="AA30" s="118" t="str">
        <f t="shared" si="11"/>
        <v>×</v>
      </c>
      <c r="AB30" s="118" t="str">
        <f t="shared" si="12"/>
        <v>×</v>
      </c>
      <c r="AC30" s="118" t="str">
        <f t="shared" si="13"/>
        <v>×</v>
      </c>
      <c r="AD30" s="118" t="str">
        <f t="shared" si="14"/>
        <v>×</v>
      </c>
      <c r="AE30" s="119"/>
    </row>
    <row r="31" spans="1:31" s="52" customFormat="1" ht="15" customHeight="1">
      <c r="A31" s="65"/>
      <c r="B31" s="58"/>
      <c r="C31" s="95"/>
      <c r="D31" s="50"/>
      <c r="E31" s="50"/>
      <c r="F31" s="50"/>
      <c r="G31" s="50"/>
      <c r="H31" s="50"/>
      <c r="I31" s="50"/>
      <c r="J31" s="50"/>
      <c r="K31" s="50"/>
      <c r="L31" s="50"/>
      <c r="M31" s="50"/>
      <c r="N31" s="50"/>
      <c r="O31" s="50"/>
      <c r="P31" s="50"/>
      <c r="R31" s="110"/>
      <c r="S31" s="110"/>
      <c r="T31" s="110"/>
      <c r="U31" s="110"/>
      <c r="V31" s="110"/>
      <c r="W31" s="110"/>
      <c r="X31" s="110"/>
      <c r="Y31" s="110"/>
      <c r="Z31" s="110"/>
      <c r="AA31" s="110"/>
      <c r="AB31" s="110"/>
      <c r="AC31" s="110"/>
      <c r="AD31" s="110"/>
    </row>
    <row r="32" spans="1:31" s="52" customFormat="1" ht="30" customHeight="1">
      <c r="A32" s="65"/>
      <c r="B32" s="177"/>
      <c r="C32" s="178"/>
      <c r="D32" s="178"/>
      <c r="E32" s="178"/>
      <c r="F32" s="178"/>
      <c r="G32" s="178"/>
      <c r="H32" s="178"/>
      <c r="I32" s="178"/>
      <c r="J32" s="178"/>
      <c r="K32" s="178"/>
      <c r="L32" s="178"/>
      <c r="M32" s="178"/>
      <c r="N32" s="178"/>
      <c r="O32" s="178"/>
      <c r="P32" s="104"/>
      <c r="R32" s="110"/>
      <c r="S32" s="110"/>
      <c r="T32" s="110"/>
      <c r="U32" s="110"/>
      <c r="V32" s="110"/>
      <c r="W32" s="110"/>
      <c r="X32" s="110"/>
      <c r="Y32" s="110"/>
      <c r="Z32" s="110"/>
      <c r="AA32" s="110"/>
      <c r="AB32" s="110"/>
      <c r="AC32" s="110"/>
      <c r="AD32" s="110"/>
    </row>
    <row r="33" spans="1:30" s="52" customFormat="1" ht="15" customHeight="1">
      <c r="A33" s="65"/>
      <c r="B33" s="58"/>
      <c r="C33" s="95"/>
      <c r="D33" s="50"/>
      <c r="E33" s="50"/>
      <c r="F33" s="50"/>
      <c r="G33" s="50"/>
      <c r="H33" s="50"/>
      <c r="I33" s="50"/>
      <c r="J33" s="50"/>
      <c r="K33" s="50"/>
      <c r="L33" s="50"/>
      <c r="M33" s="50"/>
      <c r="N33" s="50"/>
      <c r="O33" s="50"/>
      <c r="P33" s="50"/>
      <c r="R33" s="110"/>
      <c r="S33" s="110"/>
      <c r="T33" s="110"/>
      <c r="U33" s="110"/>
      <c r="V33" s="110"/>
      <c r="W33" s="110"/>
      <c r="X33" s="110"/>
      <c r="Y33" s="110"/>
      <c r="Z33" s="110"/>
      <c r="AA33" s="110"/>
      <c r="AB33" s="110"/>
      <c r="AC33" s="110"/>
      <c r="AD33" s="110"/>
    </row>
    <row r="34" spans="1:30" s="52" customFormat="1" ht="15" customHeight="1">
      <c r="A34" s="65"/>
      <c r="B34" s="58"/>
      <c r="C34" s="95"/>
      <c r="D34" s="50"/>
      <c r="E34" s="50"/>
      <c r="F34" s="50"/>
      <c r="G34" s="50"/>
      <c r="H34" s="50"/>
      <c r="I34" s="50"/>
      <c r="J34" s="50"/>
      <c r="K34" s="50"/>
      <c r="L34" s="50"/>
      <c r="M34" s="50"/>
      <c r="N34" s="50"/>
      <c r="O34" s="50"/>
      <c r="P34" s="50"/>
      <c r="R34" s="110"/>
      <c r="S34" s="110"/>
      <c r="T34" s="110"/>
      <c r="U34" s="110"/>
      <c r="V34" s="110"/>
      <c r="W34" s="110"/>
      <c r="X34" s="110"/>
      <c r="Y34" s="110"/>
      <c r="Z34" s="110"/>
      <c r="AA34" s="110"/>
      <c r="AB34" s="110"/>
      <c r="AC34" s="110"/>
      <c r="AD34" s="110"/>
    </row>
    <row r="35" spans="1:30" s="53" customFormat="1" ht="15" customHeight="1">
      <c r="A35" s="69"/>
      <c r="B35" s="57"/>
      <c r="C35" s="96"/>
      <c r="D35" s="51"/>
      <c r="E35" s="51"/>
      <c r="F35" s="51"/>
      <c r="G35" s="51"/>
      <c r="H35" s="51"/>
      <c r="I35" s="51"/>
      <c r="J35" s="51"/>
      <c r="K35" s="51"/>
      <c r="L35" s="51"/>
      <c r="M35" s="51"/>
      <c r="N35" s="51"/>
      <c r="O35" s="51"/>
      <c r="P35" s="51"/>
      <c r="R35" s="111"/>
      <c r="S35" s="111"/>
      <c r="T35" s="111"/>
      <c r="U35" s="111"/>
      <c r="V35" s="111"/>
      <c r="W35" s="111"/>
      <c r="X35" s="111"/>
      <c r="Y35" s="111"/>
      <c r="Z35" s="111"/>
      <c r="AA35" s="111"/>
      <c r="AB35" s="111"/>
      <c r="AC35" s="111"/>
      <c r="AD35" s="111"/>
    </row>
  </sheetData>
  <sheetProtection algorithmName="SHA-512" hashValue="thMWn9Vv6UJNgT6q3dU9DbO2oYGWhbnNTsr4iUnMYtvp+a5g6RH0barszURExfbC+89tDToccZ15SFPPXuJGWw==" saltValue="RyHppwFSC8igAl119zMbiw==" spinCount="100000" sheet="1" insertRows="0"/>
  <mergeCells count="39">
    <mergeCell ref="D27:E27"/>
    <mergeCell ref="D28:E28"/>
    <mergeCell ref="D29:E29"/>
    <mergeCell ref="D30:E30"/>
    <mergeCell ref="O4:AD4"/>
    <mergeCell ref="O5:AD5"/>
    <mergeCell ref="O6:AD6"/>
    <mergeCell ref="O7:AD7"/>
    <mergeCell ref="D25:E25"/>
    <mergeCell ref="S9:U9"/>
    <mergeCell ref="V9:X9"/>
    <mergeCell ref="Y9:AA9"/>
    <mergeCell ref="AB9:AD9"/>
    <mergeCell ref="D16:E16"/>
    <mergeCell ref="D17:E17"/>
    <mergeCell ref="D11:E11"/>
    <mergeCell ref="B32:O32"/>
    <mergeCell ref="A9:A10"/>
    <mergeCell ref="B9:B10"/>
    <mergeCell ref="C9:C10"/>
    <mergeCell ref="N9:N10"/>
    <mergeCell ref="O9:O10"/>
    <mergeCell ref="D18:E18"/>
    <mergeCell ref="D19:E19"/>
    <mergeCell ref="D20:E20"/>
    <mergeCell ref="D21:E21"/>
    <mergeCell ref="D22:E22"/>
    <mergeCell ref="D23:E23"/>
    <mergeCell ref="D12:E12"/>
    <mergeCell ref="D13:E13"/>
    <mergeCell ref="D26:E26"/>
    <mergeCell ref="D24:E24"/>
    <mergeCell ref="D14:E14"/>
    <mergeCell ref="D15:E15"/>
    <mergeCell ref="Q9:Q10"/>
    <mergeCell ref="P9:P10"/>
    <mergeCell ref="D10:E10"/>
    <mergeCell ref="D9:L9"/>
    <mergeCell ref="M9:M10"/>
  </mergeCells>
  <phoneticPr fontId="2"/>
  <conditionalFormatting sqref="N11:N30">
    <cfRule type="expression" dxfId="368" priority="11">
      <formula>$C11="なし_職員処遇改善費の対象者"</formula>
    </cfRule>
    <cfRule type="expression" dxfId="367" priority="12">
      <formula>$C11="副主任保育士"</formula>
    </cfRule>
  </conditionalFormatting>
  <conditionalFormatting sqref="P11:P30">
    <cfRule type="expression" dxfId="366" priority="10">
      <formula>$C11="なし_職員処遇改善費の対象者"</formula>
    </cfRule>
  </conditionalFormatting>
  <conditionalFormatting sqref="F1">
    <cfRule type="cellIs" dxfId="365" priority="8" operator="equal">
      <formula>""</formula>
    </cfRule>
  </conditionalFormatting>
  <conditionalFormatting sqref="O3:O7">
    <cfRule type="containsBlanks" dxfId="364" priority="7">
      <formula>LEN(TRIM(O3))=0</formula>
    </cfRule>
  </conditionalFormatting>
  <conditionalFormatting sqref="M11">
    <cfRule type="expression" dxfId="363" priority="3">
      <formula>$C11="なし_職員処遇改善費の対象者"</formula>
    </cfRule>
    <cfRule type="expression" dxfId="362" priority="4">
      <formula>$C11="副主任保育士"</formula>
    </cfRule>
  </conditionalFormatting>
  <conditionalFormatting sqref="M16:M30">
    <cfRule type="expression" dxfId="361" priority="1">
      <formula>$C16="なし_職員処遇改善費の対象者"</formula>
    </cfRule>
    <cfRule type="expression" dxfId="360" priority="2">
      <formula>$C16="副主任保育士"</formula>
    </cfRule>
  </conditionalFormatting>
  <dataValidations count="2">
    <dataValidation type="list" allowBlank="1" showInputMessage="1" showErrorMessage="1" sqref="O3">
      <formula1>"鶴見,神奈川,西,中,南,港南,保土ケ谷,旭,磯子,金沢,港北,緑,青葉,都筑,泉,栄,戸塚,瀬谷"</formula1>
    </dataValidation>
    <dataValidation type="textLength" operator="equal" allowBlank="1" showInputMessage="1" showErrorMessage="1" error="13桁の施設・事業所番号を入力ください。" sqref="O5:AD5">
      <formula1>13</formula1>
    </dataValidation>
  </dataValidations>
  <printOptions horizontalCentered="1"/>
  <pageMargins left="0.25" right="0.25" top="0.75" bottom="0.75" header="0.3" footer="0.3"/>
  <pageSetup paperSize="8" scale="88" orientation="landscape" cellComments="asDisplayed"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マスタ!$B$3:$B$6</xm:f>
          </x14:formula1>
          <xm:sqref>O4:AD4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pageSetUpPr fitToPage="1"/>
  </sheetPr>
  <dimension ref="A1:W41"/>
  <sheetViews>
    <sheetView showZeros="0" view="pageBreakPreview" topLeftCell="B1" zoomScale="85" zoomScaleNormal="70" zoomScaleSheetLayoutView="85" workbookViewId="0">
      <selection activeCell="G11" sqref="G11"/>
    </sheetView>
  </sheetViews>
  <sheetFormatPr defaultRowHeight="18.75"/>
  <cols>
    <col min="1" max="1" width="5" style="66" customWidth="1"/>
    <col min="2" max="2" width="13.625" style="71" customWidth="1"/>
    <col min="3" max="3" width="33.875" style="2" customWidth="1"/>
    <col min="4" max="4" width="9.375" style="2" customWidth="1"/>
    <col min="5" max="5" width="37.625" style="2" customWidth="1"/>
    <col min="6" max="6" width="42.875" style="2" customWidth="1"/>
    <col min="7" max="7" width="19.625" style="2" customWidth="1"/>
    <col min="8" max="8" width="19" style="2" customWidth="1"/>
    <col min="9" max="9" width="15.625" style="2" hidden="1" customWidth="1"/>
    <col min="10" max="10" width="27.5" style="2" customWidth="1"/>
    <col min="11" max="12" width="9" style="2" customWidth="1"/>
    <col min="13" max="14" width="9" style="2"/>
    <col min="15" max="15" width="50.625" style="2" customWidth="1"/>
    <col min="16" max="16384" width="9" style="2"/>
  </cols>
  <sheetData>
    <row r="1" spans="1:23" ht="29.25" customHeight="1">
      <c r="A1" s="74" t="s">
        <v>73</v>
      </c>
      <c r="B1" s="70"/>
      <c r="C1" s="59"/>
      <c r="D1" s="60" t="s">
        <v>62</v>
      </c>
      <c r="E1" s="122">
        <f>①集計表!F1</f>
        <v>5</v>
      </c>
      <c r="F1" s="61" t="s">
        <v>110</v>
      </c>
      <c r="G1" s="59"/>
      <c r="H1" s="59"/>
      <c r="I1" s="59"/>
      <c r="J1" s="73"/>
      <c r="K1" s="173"/>
      <c r="L1" s="173"/>
      <c r="M1" s="173"/>
      <c r="N1" s="173"/>
      <c r="O1" s="173"/>
      <c r="P1" s="173"/>
      <c r="Q1" s="173"/>
      <c r="R1" s="173"/>
      <c r="S1" s="173"/>
      <c r="T1" s="173"/>
      <c r="U1" s="173"/>
      <c r="V1" s="173"/>
      <c r="W1" s="173"/>
    </row>
    <row r="2" spans="1:23" ht="19.5" thickBot="1">
      <c r="A2" s="65"/>
      <c r="B2" s="58"/>
      <c r="C2" s="1"/>
      <c r="D2" s="1"/>
      <c r="E2" s="1"/>
      <c r="F2" s="4"/>
      <c r="G2" s="1"/>
      <c r="H2" s="5"/>
      <c r="I2" s="5"/>
      <c r="J2" s="5"/>
      <c r="K2" s="173"/>
      <c r="L2" s="173"/>
      <c r="M2" s="173"/>
      <c r="N2" s="173"/>
      <c r="O2" s="173"/>
      <c r="P2" s="173"/>
      <c r="Q2" s="173"/>
      <c r="R2" s="173"/>
      <c r="S2" s="173"/>
      <c r="T2" s="173"/>
      <c r="U2" s="173"/>
      <c r="V2" s="173"/>
      <c r="W2" s="173"/>
    </row>
    <row r="3" spans="1:23" s="6" customFormat="1" ht="24.95" customHeight="1">
      <c r="A3" s="66"/>
      <c r="B3" s="58"/>
      <c r="C3" s="3"/>
      <c r="D3" s="3"/>
      <c r="E3" s="3"/>
      <c r="F3" s="7"/>
      <c r="G3" s="8" t="s">
        <v>1</v>
      </c>
      <c r="H3" s="121">
        <f>①集計表!O3</f>
        <v>0</v>
      </c>
      <c r="I3" s="120" t="s">
        <v>3</v>
      </c>
      <c r="J3" s="120" t="s">
        <v>3</v>
      </c>
      <c r="K3" s="174"/>
      <c r="L3" s="174"/>
      <c r="M3" s="174"/>
      <c r="N3" s="174"/>
      <c r="O3" s="174"/>
      <c r="P3" s="174"/>
      <c r="Q3" s="174"/>
      <c r="R3" s="174"/>
      <c r="S3" s="174"/>
      <c r="T3" s="174"/>
      <c r="U3" s="174"/>
      <c r="V3" s="174"/>
      <c r="W3" s="174"/>
    </row>
    <row r="4" spans="1:23" s="6" customFormat="1" ht="24.95" customHeight="1">
      <c r="A4" s="65"/>
      <c r="B4" s="58"/>
      <c r="C4" s="3"/>
      <c r="D4" s="3"/>
      <c r="E4" s="3"/>
      <c r="F4" s="7"/>
      <c r="G4" s="12" t="s">
        <v>4</v>
      </c>
      <c r="H4" s="247">
        <f>①集計表!O4</f>
        <v>0</v>
      </c>
      <c r="I4" s="247"/>
      <c r="J4" s="248"/>
      <c r="K4" s="174"/>
      <c r="L4" s="174"/>
      <c r="M4" s="174"/>
      <c r="N4" s="174"/>
      <c r="O4" s="174"/>
      <c r="P4" s="174"/>
      <c r="Q4" s="174"/>
      <c r="R4" s="174"/>
      <c r="S4" s="174"/>
      <c r="T4" s="174"/>
      <c r="U4" s="174"/>
      <c r="V4" s="174"/>
      <c r="W4" s="174"/>
    </row>
    <row r="5" spans="1:23" s="6" customFormat="1" ht="24.95" customHeight="1" thickBot="1">
      <c r="A5" s="65"/>
      <c r="B5" s="77"/>
      <c r="C5" s="3"/>
      <c r="D5" s="14"/>
      <c r="E5" s="14"/>
      <c r="F5" s="7"/>
      <c r="G5" s="15" t="s">
        <v>7</v>
      </c>
      <c r="H5" s="249">
        <f>①集計表!O5</f>
        <v>0</v>
      </c>
      <c r="I5" s="249"/>
      <c r="J5" s="250"/>
      <c r="K5" s="174"/>
      <c r="L5" s="174"/>
      <c r="M5" s="174"/>
      <c r="N5" s="174"/>
      <c r="O5" s="174"/>
      <c r="P5" s="174"/>
      <c r="Q5" s="174"/>
      <c r="R5" s="174"/>
      <c r="S5" s="174"/>
      <c r="T5" s="174"/>
      <c r="U5" s="174"/>
      <c r="V5" s="174"/>
      <c r="W5" s="174"/>
    </row>
    <row r="6" spans="1:23" s="6" customFormat="1" ht="24.95" customHeight="1">
      <c r="A6" s="65"/>
      <c r="B6" s="72" t="s">
        <v>6</v>
      </c>
      <c r="C6" s="260"/>
      <c r="D6" s="261"/>
      <c r="E6" s="14"/>
      <c r="F6" s="7"/>
      <c r="G6" s="76" t="s">
        <v>64</v>
      </c>
      <c r="H6" s="249">
        <f>①集計表!O6</f>
        <v>0</v>
      </c>
      <c r="I6" s="249"/>
      <c r="J6" s="250"/>
      <c r="K6" s="174"/>
      <c r="L6" s="174" t="str">
        <f>IF(C6="なし_職員処遇改善費の対象者","研修名_職員処遇改善費","研修名_処遇Ⅱ")</f>
        <v>研修名_処遇Ⅱ</v>
      </c>
      <c r="M6" s="174"/>
      <c r="N6" s="174"/>
      <c r="O6" s="174"/>
      <c r="P6" s="174"/>
      <c r="Q6" s="174"/>
      <c r="R6" s="174"/>
      <c r="S6" s="174"/>
      <c r="T6" s="174"/>
      <c r="U6" s="174"/>
      <c r="V6" s="174"/>
      <c r="W6" s="174"/>
    </row>
    <row r="7" spans="1:23" s="6" customFormat="1" ht="24.95" customHeight="1" thickBot="1">
      <c r="A7" s="65"/>
      <c r="B7" s="140" t="s">
        <v>9</v>
      </c>
      <c r="C7" s="262"/>
      <c r="D7" s="263"/>
      <c r="E7" s="14"/>
      <c r="F7" s="7"/>
      <c r="G7" s="17" t="s">
        <v>65</v>
      </c>
      <c r="H7" s="251">
        <f>①集計表!O7</f>
        <v>0</v>
      </c>
      <c r="I7" s="252"/>
      <c r="J7" s="253"/>
      <c r="K7" s="174"/>
      <c r="L7" s="174"/>
      <c r="M7" s="174"/>
      <c r="N7" s="174"/>
      <c r="O7" s="174"/>
      <c r="P7" s="174"/>
      <c r="Q7" s="174"/>
      <c r="R7" s="174"/>
      <c r="S7" s="174"/>
      <c r="T7" s="174"/>
      <c r="U7" s="174"/>
      <c r="V7" s="174"/>
      <c r="W7" s="174"/>
    </row>
    <row r="8" spans="1:23" s="6" customFormat="1" ht="24.95" customHeight="1" thickBot="1">
      <c r="A8" s="65"/>
      <c r="B8" s="258" t="s">
        <v>111</v>
      </c>
      <c r="C8" s="259"/>
      <c r="D8" s="176" t="s">
        <v>113</v>
      </c>
      <c r="E8" s="14"/>
      <c r="F8" s="7"/>
      <c r="G8" s="131"/>
      <c r="H8" s="3"/>
      <c r="I8" s="139"/>
      <c r="J8" s="139"/>
      <c r="K8" s="174"/>
      <c r="L8" s="174"/>
      <c r="M8" s="174"/>
      <c r="N8" s="174"/>
      <c r="O8" s="174"/>
      <c r="P8" s="174"/>
      <c r="Q8" s="174"/>
      <c r="R8" s="174"/>
      <c r="S8" s="174"/>
      <c r="T8" s="174"/>
      <c r="U8" s="174"/>
      <c r="V8" s="174"/>
      <c r="W8" s="174"/>
    </row>
    <row r="9" spans="1:23" ht="24.95" customHeight="1">
      <c r="A9" s="65"/>
      <c r="B9" s="58"/>
      <c r="C9" s="19"/>
      <c r="D9" s="20"/>
      <c r="E9" s="20"/>
      <c r="F9" s="19"/>
      <c r="G9" s="19"/>
      <c r="H9" s="21"/>
      <c r="I9" s="22"/>
      <c r="J9" s="23"/>
      <c r="K9" s="173"/>
      <c r="L9" s="173"/>
      <c r="M9" s="173"/>
      <c r="N9" s="173"/>
      <c r="O9" s="173"/>
      <c r="P9" s="173"/>
      <c r="Q9" s="173"/>
      <c r="R9" s="173"/>
      <c r="S9" s="173"/>
      <c r="T9" s="173"/>
      <c r="U9" s="173"/>
      <c r="V9" s="173"/>
      <c r="W9" s="173"/>
    </row>
    <row r="10" spans="1:23" ht="69" customHeight="1" thickBot="1">
      <c r="A10" s="64" t="s">
        <v>15</v>
      </c>
      <c r="B10" s="134" t="s">
        <v>127</v>
      </c>
      <c r="C10" s="62" t="s">
        <v>106</v>
      </c>
      <c r="D10" s="256" t="s">
        <v>78</v>
      </c>
      <c r="E10" s="257"/>
      <c r="F10" s="62" t="s">
        <v>19</v>
      </c>
      <c r="G10" s="63" t="s">
        <v>20</v>
      </c>
      <c r="H10" s="75" t="s">
        <v>77</v>
      </c>
      <c r="I10" s="78" t="s">
        <v>76</v>
      </c>
      <c r="J10" s="62" t="s">
        <v>63</v>
      </c>
      <c r="K10" s="173"/>
      <c r="L10" s="173"/>
      <c r="M10" s="173"/>
      <c r="N10" s="173"/>
      <c r="O10" s="173"/>
      <c r="P10" s="173"/>
      <c r="Q10" s="173"/>
      <c r="R10" s="173"/>
      <c r="S10" s="173"/>
      <c r="T10" s="173"/>
      <c r="U10" s="173"/>
      <c r="V10" s="173"/>
      <c r="W10" s="173"/>
    </row>
    <row r="11" spans="1:23" ht="26.25" customHeight="1">
      <c r="A11" s="67">
        <v>1</v>
      </c>
      <c r="B11" s="81"/>
      <c r="C11" s="82"/>
      <c r="D11" s="244"/>
      <c r="E11" s="245"/>
      <c r="F11" s="83"/>
      <c r="G11" s="84"/>
      <c r="H11" s="85"/>
      <c r="I11" s="100"/>
      <c r="J11" s="86"/>
      <c r="K11" s="173">
        <f>IF(H11&lt;&gt;"",1,0)</f>
        <v>0</v>
      </c>
      <c r="L11" s="173" t="str">
        <f>IF(C11="その他",1,"")</f>
        <v/>
      </c>
      <c r="M11" s="173"/>
      <c r="N11" s="173"/>
      <c r="O11" s="173"/>
      <c r="P11" s="173"/>
      <c r="Q11" s="173"/>
      <c r="R11" s="173"/>
      <c r="S11" s="173"/>
      <c r="T11" s="173"/>
      <c r="U11" s="173"/>
      <c r="V11" s="173"/>
      <c r="W11" s="173"/>
    </row>
    <row r="12" spans="1:23" ht="26.25" customHeight="1">
      <c r="A12" s="67">
        <v>2</v>
      </c>
      <c r="B12" s="81"/>
      <c r="C12" s="82"/>
      <c r="D12" s="244"/>
      <c r="E12" s="245"/>
      <c r="F12" s="83"/>
      <c r="G12" s="84"/>
      <c r="H12" s="87"/>
      <c r="I12" s="101"/>
      <c r="J12" s="86"/>
      <c r="K12" s="173">
        <f t="shared" ref="K12:K25" si="0">IF(H12&lt;&gt;"",1,0)</f>
        <v>0</v>
      </c>
      <c r="L12" s="173" t="str">
        <f t="shared" ref="L12:L25" si="1">IF(C12="その他",1,"")</f>
        <v/>
      </c>
      <c r="M12" s="173"/>
      <c r="N12" s="173"/>
      <c r="O12" s="173"/>
      <c r="P12" s="173"/>
      <c r="Q12" s="173"/>
      <c r="R12" s="173"/>
      <c r="S12" s="173"/>
      <c r="T12" s="173"/>
      <c r="U12" s="173"/>
      <c r="V12" s="173"/>
      <c r="W12" s="173"/>
    </row>
    <row r="13" spans="1:23" ht="26.25" customHeight="1">
      <c r="A13" s="67">
        <v>3</v>
      </c>
      <c r="B13" s="81"/>
      <c r="C13" s="82"/>
      <c r="D13" s="244"/>
      <c r="E13" s="245"/>
      <c r="F13" s="83"/>
      <c r="G13" s="84"/>
      <c r="H13" s="87"/>
      <c r="I13" s="101"/>
      <c r="J13" s="86"/>
      <c r="K13" s="173">
        <f t="shared" si="0"/>
        <v>0</v>
      </c>
      <c r="L13" s="173" t="str">
        <f t="shared" si="1"/>
        <v/>
      </c>
      <c r="M13" s="173"/>
      <c r="N13" s="173"/>
      <c r="O13" s="173"/>
      <c r="P13" s="173"/>
      <c r="Q13" s="173"/>
      <c r="R13" s="173"/>
      <c r="S13" s="173"/>
      <c r="T13" s="173"/>
      <c r="U13" s="173"/>
      <c r="V13" s="173"/>
      <c r="W13" s="173"/>
    </row>
    <row r="14" spans="1:23" ht="26.25" customHeight="1">
      <c r="A14" s="67">
        <v>4</v>
      </c>
      <c r="B14" s="81"/>
      <c r="C14" s="82"/>
      <c r="D14" s="244"/>
      <c r="E14" s="245"/>
      <c r="F14" s="83"/>
      <c r="G14" s="84"/>
      <c r="H14" s="87"/>
      <c r="I14" s="101"/>
      <c r="J14" s="86"/>
      <c r="K14" s="173">
        <f>IF(H14&lt;&gt;"",1,0)</f>
        <v>0</v>
      </c>
      <c r="L14" s="173" t="str">
        <f t="shared" si="1"/>
        <v/>
      </c>
      <c r="M14" s="173"/>
      <c r="N14" s="173"/>
      <c r="O14" s="173"/>
      <c r="P14" s="173"/>
      <c r="Q14" s="173"/>
      <c r="R14" s="173"/>
      <c r="S14" s="173"/>
      <c r="T14" s="173"/>
      <c r="U14" s="173"/>
      <c r="V14" s="173"/>
      <c r="W14" s="173"/>
    </row>
    <row r="15" spans="1:23" ht="26.25" customHeight="1">
      <c r="A15" s="67">
        <v>5</v>
      </c>
      <c r="B15" s="81"/>
      <c r="C15" s="82"/>
      <c r="D15" s="244"/>
      <c r="E15" s="245"/>
      <c r="F15" s="83"/>
      <c r="G15" s="84"/>
      <c r="H15" s="87"/>
      <c r="I15" s="101"/>
      <c r="J15" s="86"/>
      <c r="K15" s="173">
        <f t="shared" si="0"/>
        <v>0</v>
      </c>
      <c r="L15" s="173" t="str">
        <f t="shared" si="1"/>
        <v/>
      </c>
      <c r="M15" s="173"/>
      <c r="N15" s="173"/>
      <c r="O15" s="173"/>
      <c r="P15" s="173"/>
      <c r="Q15" s="173"/>
      <c r="R15" s="173"/>
      <c r="S15" s="173"/>
      <c r="T15" s="173"/>
      <c r="U15" s="173"/>
      <c r="V15" s="173"/>
      <c r="W15" s="173"/>
    </row>
    <row r="16" spans="1:23" ht="26.25" customHeight="1">
      <c r="A16" s="67">
        <v>6</v>
      </c>
      <c r="B16" s="81"/>
      <c r="C16" s="82"/>
      <c r="D16" s="244"/>
      <c r="E16" s="245"/>
      <c r="F16" s="83"/>
      <c r="G16" s="84"/>
      <c r="H16" s="87"/>
      <c r="I16" s="101"/>
      <c r="J16" s="86"/>
      <c r="K16" s="173">
        <f t="shared" si="0"/>
        <v>0</v>
      </c>
      <c r="L16" s="173" t="str">
        <f t="shared" si="1"/>
        <v/>
      </c>
      <c r="M16" s="173"/>
      <c r="N16" s="173"/>
      <c r="O16" s="173"/>
      <c r="P16" s="173"/>
      <c r="Q16" s="173"/>
      <c r="R16" s="173"/>
      <c r="S16" s="173"/>
      <c r="T16" s="173"/>
      <c r="U16" s="173"/>
      <c r="V16" s="173"/>
      <c r="W16" s="173"/>
    </row>
    <row r="17" spans="1:23" ht="26.25" customHeight="1">
      <c r="A17" s="67">
        <v>7</v>
      </c>
      <c r="B17" s="81"/>
      <c r="C17" s="82"/>
      <c r="D17" s="244"/>
      <c r="E17" s="245"/>
      <c r="F17" s="83"/>
      <c r="G17" s="84"/>
      <c r="H17" s="87"/>
      <c r="I17" s="101"/>
      <c r="J17" s="86"/>
      <c r="K17" s="173">
        <f t="shared" si="0"/>
        <v>0</v>
      </c>
      <c r="L17" s="173" t="str">
        <f t="shared" si="1"/>
        <v/>
      </c>
      <c r="M17" s="173"/>
      <c r="N17" s="173"/>
      <c r="O17" s="173"/>
      <c r="P17" s="173"/>
      <c r="Q17" s="173"/>
      <c r="R17" s="173"/>
      <c r="S17" s="173"/>
      <c r="T17" s="173"/>
      <c r="U17" s="173"/>
      <c r="V17" s="173"/>
      <c r="W17" s="173"/>
    </row>
    <row r="18" spans="1:23" ht="26.25" customHeight="1">
      <c r="A18" s="67">
        <v>8</v>
      </c>
      <c r="B18" s="81"/>
      <c r="C18" s="82"/>
      <c r="D18" s="244"/>
      <c r="E18" s="245"/>
      <c r="F18" s="83"/>
      <c r="G18" s="84"/>
      <c r="H18" s="87"/>
      <c r="I18" s="101"/>
      <c r="J18" s="86"/>
      <c r="K18" s="173">
        <f t="shared" si="0"/>
        <v>0</v>
      </c>
      <c r="L18" s="173" t="str">
        <f t="shared" si="1"/>
        <v/>
      </c>
      <c r="M18" s="173"/>
      <c r="N18" s="173"/>
      <c r="O18" s="173"/>
      <c r="P18" s="173"/>
      <c r="Q18" s="173"/>
      <c r="R18" s="173"/>
      <c r="S18" s="173"/>
      <c r="T18" s="173"/>
      <c r="U18" s="173"/>
      <c r="V18" s="173"/>
      <c r="W18" s="173"/>
    </row>
    <row r="19" spans="1:23" ht="26.25" customHeight="1">
      <c r="A19" s="67">
        <v>9</v>
      </c>
      <c r="B19" s="81"/>
      <c r="C19" s="82"/>
      <c r="D19" s="244"/>
      <c r="E19" s="245"/>
      <c r="F19" s="83"/>
      <c r="G19" s="84"/>
      <c r="H19" s="87"/>
      <c r="I19" s="101"/>
      <c r="J19" s="86"/>
      <c r="K19" s="173">
        <f t="shared" si="0"/>
        <v>0</v>
      </c>
      <c r="L19" s="173" t="str">
        <f t="shared" si="1"/>
        <v/>
      </c>
      <c r="M19" s="173"/>
      <c r="N19" s="173"/>
      <c r="O19" s="173"/>
      <c r="P19" s="173"/>
      <c r="Q19" s="173"/>
      <c r="R19" s="173"/>
      <c r="S19" s="173"/>
      <c r="T19" s="173"/>
      <c r="U19" s="173"/>
      <c r="V19" s="173"/>
      <c r="W19" s="173"/>
    </row>
    <row r="20" spans="1:23" ht="26.25" customHeight="1">
      <c r="A20" s="67">
        <v>10</v>
      </c>
      <c r="B20" s="81"/>
      <c r="C20" s="82"/>
      <c r="D20" s="244"/>
      <c r="E20" s="245"/>
      <c r="F20" s="83"/>
      <c r="G20" s="84"/>
      <c r="H20" s="87"/>
      <c r="I20" s="101"/>
      <c r="J20" s="86"/>
      <c r="K20" s="173">
        <f t="shared" si="0"/>
        <v>0</v>
      </c>
      <c r="L20" s="173" t="str">
        <f t="shared" si="1"/>
        <v/>
      </c>
      <c r="M20" s="173"/>
      <c r="N20" s="173"/>
      <c r="O20" s="173"/>
      <c r="P20" s="173"/>
      <c r="Q20" s="173"/>
      <c r="R20" s="173"/>
      <c r="S20" s="173"/>
      <c r="T20" s="173"/>
      <c r="U20" s="173"/>
      <c r="V20" s="173"/>
      <c r="W20" s="173"/>
    </row>
    <row r="21" spans="1:23" ht="26.25" customHeight="1">
      <c r="A21" s="67">
        <v>11</v>
      </c>
      <c r="B21" s="81"/>
      <c r="C21" s="82"/>
      <c r="D21" s="244"/>
      <c r="E21" s="245"/>
      <c r="F21" s="83"/>
      <c r="G21" s="84"/>
      <c r="H21" s="87"/>
      <c r="I21" s="101"/>
      <c r="J21" s="86"/>
      <c r="K21" s="173">
        <f t="shared" si="0"/>
        <v>0</v>
      </c>
      <c r="L21" s="173" t="str">
        <f t="shared" si="1"/>
        <v/>
      </c>
      <c r="M21" s="173"/>
      <c r="N21" s="173"/>
      <c r="O21" s="173"/>
      <c r="P21" s="173"/>
      <c r="Q21" s="173"/>
      <c r="R21" s="173"/>
      <c r="S21" s="173"/>
      <c r="T21" s="173"/>
      <c r="U21" s="173"/>
      <c r="V21" s="173"/>
      <c r="W21" s="173"/>
    </row>
    <row r="22" spans="1:23" ht="26.25" customHeight="1">
      <c r="A22" s="67">
        <v>12</v>
      </c>
      <c r="B22" s="81"/>
      <c r="C22" s="82"/>
      <c r="D22" s="244"/>
      <c r="E22" s="245"/>
      <c r="F22" s="83"/>
      <c r="G22" s="84"/>
      <c r="H22" s="87"/>
      <c r="I22" s="101"/>
      <c r="J22" s="86"/>
      <c r="K22" s="173">
        <f t="shared" si="0"/>
        <v>0</v>
      </c>
      <c r="L22" s="173" t="str">
        <f t="shared" si="1"/>
        <v/>
      </c>
      <c r="M22" s="173"/>
      <c r="N22" s="173"/>
      <c r="O22" s="173"/>
      <c r="P22" s="173"/>
      <c r="Q22" s="173"/>
      <c r="R22" s="173"/>
      <c r="S22" s="173"/>
      <c r="T22" s="173"/>
      <c r="U22" s="173"/>
      <c r="V22" s="173"/>
      <c r="W22" s="173"/>
    </row>
    <row r="23" spans="1:23" ht="26.25" customHeight="1">
      <c r="A23" s="67">
        <v>13</v>
      </c>
      <c r="B23" s="81"/>
      <c r="C23" s="82"/>
      <c r="D23" s="244"/>
      <c r="E23" s="245"/>
      <c r="F23" s="83"/>
      <c r="G23" s="84"/>
      <c r="H23" s="87"/>
      <c r="I23" s="101"/>
      <c r="J23" s="86"/>
      <c r="K23" s="173">
        <f t="shared" si="0"/>
        <v>0</v>
      </c>
      <c r="L23" s="173" t="str">
        <f t="shared" si="1"/>
        <v/>
      </c>
      <c r="M23" s="173"/>
      <c r="N23" s="173"/>
      <c r="O23" s="173"/>
      <c r="P23" s="173"/>
      <c r="Q23" s="173"/>
      <c r="R23" s="173"/>
      <c r="S23" s="173"/>
      <c r="T23" s="173"/>
      <c r="U23" s="173"/>
      <c r="V23" s="173"/>
      <c r="W23" s="173"/>
    </row>
    <row r="24" spans="1:23" ht="26.25" customHeight="1">
      <c r="A24" s="67">
        <v>14</v>
      </c>
      <c r="B24" s="81"/>
      <c r="C24" s="82"/>
      <c r="D24" s="244"/>
      <c r="E24" s="245"/>
      <c r="F24" s="83"/>
      <c r="G24" s="84"/>
      <c r="H24" s="87"/>
      <c r="I24" s="101"/>
      <c r="J24" s="86"/>
      <c r="K24" s="173">
        <f t="shared" si="0"/>
        <v>0</v>
      </c>
      <c r="L24" s="173" t="str">
        <f t="shared" si="1"/>
        <v/>
      </c>
      <c r="M24" s="173"/>
      <c r="N24" s="173"/>
      <c r="O24" s="173"/>
      <c r="P24" s="173"/>
      <c r="Q24" s="173"/>
      <c r="R24" s="173"/>
      <c r="S24" s="173"/>
      <c r="T24" s="173"/>
      <c r="U24" s="173"/>
      <c r="V24" s="173"/>
      <c r="W24" s="173"/>
    </row>
    <row r="25" spans="1:23" ht="26.25" customHeight="1" thickBot="1">
      <c r="A25" s="68">
        <v>15</v>
      </c>
      <c r="B25" s="88"/>
      <c r="C25" s="123"/>
      <c r="D25" s="254"/>
      <c r="E25" s="255"/>
      <c r="F25" s="89"/>
      <c r="G25" s="90"/>
      <c r="H25" s="92"/>
      <c r="I25" s="101"/>
      <c r="J25" s="91"/>
      <c r="K25" s="173">
        <f t="shared" si="0"/>
        <v>0</v>
      </c>
      <c r="L25" s="173" t="str">
        <f t="shared" si="1"/>
        <v/>
      </c>
      <c r="M25" s="173"/>
      <c r="N25" s="173"/>
      <c r="O25" s="173"/>
      <c r="P25" s="173"/>
      <c r="Q25" s="173"/>
      <c r="R25" s="173"/>
      <c r="S25" s="173"/>
      <c r="T25" s="173"/>
      <c r="U25" s="173"/>
      <c r="V25" s="173"/>
      <c r="W25" s="173"/>
    </row>
    <row r="26" spans="1:23" ht="26.25" customHeight="1" thickTop="1" thickBot="1">
      <c r="A26" s="240" t="s">
        <v>66</v>
      </c>
      <c r="B26" s="241"/>
      <c r="C26" s="242"/>
      <c r="D26" s="242"/>
      <c r="E26" s="242"/>
      <c r="F26" s="241"/>
      <c r="G26" s="243"/>
      <c r="H26" s="107">
        <f>(SUMIF(C11:C25,"保育士等キャリアアップ研修",K11:K25)+SUMIF(C11:C25,"幼稚園教諭旧免許状更新講習・免許法認定講習",K11:K25)+SUMIF(C11:C25,"その他",L11:L25))</f>
        <v>0</v>
      </c>
      <c r="I26" s="102">
        <f>SUM(I27:I28)</f>
        <v>0</v>
      </c>
      <c r="J26" s="169"/>
      <c r="K26" s="173"/>
      <c r="L26" s="173"/>
      <c r="M26" s="173"/>
      <c r="N26" s="173"/>
      <c r="O26" s="173"/>
      <c r="P26" s="173"/>
      <c r="Q26" s="173"/>
      <c r="R26" s="173"/>
      <c r="S26" s="173"/>
      <c r="T26" s="173"/>
      <c r="U26" s="173"/>
      <c r="V26" s="173"/>
      <c r="W26" s="173"/>
    </row>
    <row r="27" spans="1:23" ht="26.25" hidden="1" customHeight="1" thickBot="1">
      <c r="A27" s="240"/>
      <c r="B27" s="241"/>
      <c r="C27" s="242"/>
      <c r="D27" s="242"/>
      <c r="E27" s="242"/>
      <c r="F27" s="241"/>
      <c r="G27" s="243"/>
      <c r="H27" s="106" t="s">
        <v>93</v>
      </c>
      <c r="I27" s="102">
        <f>SUMIF(C11:C25,"園内研修",I11:I25)</f>
        <v>0</v>
      </c>
      <c r="J27" s="169" t="e">
        <f>I27/(I27+I28)</f>
        <v>#DIV/0!</v>
      </c>
      <c r="K27" s="173"/>
      <c r="L27" s="173"/>
      <c r="M27" s="173"/>
      <c r="N27" s="173"/>
      <c r="O27" s="173"/>
      <c r="P27" s="173"/>
      <c r="Q27" s="173"/>
      <c r="R27" s="173"/>
      <c r="S27" s="173"/>
      <c r="T27" s="173"/>
      <c r="U27" s="173"/>
      <c r="V27" s="173"/>
      <c r="W27" s="173"/>
    </row>
    <row r="28" spans="1:23" ht="26.25" hidden="1" customHeight="1" thickBot="1">
      <c r="A28" s="240"/>
      <c r="B28" s="241"/>
      <c r="C28" s="242"/>
      <c r="D28" s="242"/>
      <c r="E28" s="242"/>
      <c r="F28" s="241"/>
      <c r="G28" s="243"/>
      <c r="H28" s="106" t="s">
        <v>94</v>
      </c>
      <c r="I28" s="102">
        <f>SUMIF(C11:C25,"横浜市（区）主催研修",I11:I25)</f>
        <v>0</v>
      </c>
      <c r="J28" s="169"/>
      <c r="K28" s="173"/>
      <c r="L28" s="173"/>
      <c r="M28" s="173"/>
      <c r="N28" s="173"/>
      <c r="O28" s="173"/>
      <c r="P28" s="173"/>
      <c r="Q28" s="173"/>
      <c r="R28" s="173"/>
      <c r="S28" s="173"/>
      <c r="T28" s="173"/>
      <c r="U28" s="173"/>
      <c r="V28" s="173"/>
      <c r="W28" s="173"/>
    </row>
    <row r="29" spans="1:23" s="52" customFormat="1" ht="15" customHeight="1">
      <c r="A29" s="164"/>
      <c r="B29" s="170" t="s">
        <v>68</v>
      </c>
      <c r="C29" s="171"/>
      <c r="D29" s="171"/>
      <c r="E29" s="171"/>
      <c r="F29" s="171"/>
      <c r="G29" s="171"/>
      <c r="H29" s="171"/>
      <c r="I29" s="171"/>
      <c r="J29" s="171"/>
      <c r="K29" s="175"/>
      <c r="L29" s="175"/>
      <c r="M29" s="175"/>
      <c r="N29" s="175"/>
      <c r="O29" s="175"/>
      <c r="P29" s="175"/>
      <c r="Q29" s="175"/>
      <c r="R29" s="175"/>
      <c r="S29" s="175"/>
      <c r="T29" s="175"/>
      <c r="U29" s="175"/>
      <c r="V29" s="175"/>
      <c r="W29" s="175"/>
    </row>
    <row r="30" spans="1:23" s="52" customFormat="1" ht="15" customHeight="1">
      <c r="A30" s="164"/>
      <c r="B30" s="165" t="s">
        <v>125</v>
      </c>
      <c r="C30" s="171"/>
      <c r="D30" s="171"/>
      <c r="E30" s="171"/>
      <c r="F30" s="171"/>
      <c r="G30" s="171"/>
      <c r="H30" s="171"/>
      <c r="I30" s="171"/>
      <c r="J30" s="171"/>
      <c r="K30" s="175"/>
      <c r="L30" s="175"/>
      <c r="M30" s="175"/>
      <c r="N30" s="175"/>
      <c r="O30" s="175"/>
      <c r="P30" s="175"/>
      <c r="Q30" s="175"/>
      <c r="R30" s="175"/>
      <c r="S30" s="175"/>
      <c r="T30" s="175"/>
      <c r="U30" s="175"/>
      <c r="V30" s="175"/>
      <c r="W30" s="175"/>
    </row>
    <row r="31" spans="1:23" s="52" customFormat="1" ht="15" customHeight="1">
      <c r="A31" s="164"/>
      <c r="B31" s="172" t="s">
        <v>124</v>
      </c>
      <c r="C31" s="171"/>
      <c r="D31" s="171"/>
      <c r="E31" s="171"/>
      <c r="F31" s="171"/>
      <c r="G31" s="171"/>
      <c r="H31" s="171"/>
      <c r="I31" s="171"/>
      <c r="J31" s="171"/>
      <c r="K31" s="175"/>
      <c r="L31" s="175"/>
      <c r="M31" s="175"/>
      <c r="N31" s="175"/>
      <c r="O31" s="175"/>
      <c r="P31" s="175"/>
      <c r="Q31" s="175"/>
      <c r="R31" s="175"/>
      <c r="S31" s="175"/>
      <c r="T31" s="175"/>
      <c r="U31" s="175"/>
      <c r="V31" s="175"/>
      <c r="W31" s="175"/>
    </row>
    <row r="32" spans="1:23" s="52" customFormat="1" ht="15" customHeight="1">
      <c r="A32" s="164"/>
      <c r="B32" s="172" t="s">
        <v>126</v>
      </c>
      <c r="C32" s="171"/>
      <c r="D32" s="171"/>
      <c r="E32" s="171"/>
      <c r="F32" s="171"/>
      <c r="G32" s="171"/>
      <c r="H32" s="171"/>
      <c r="I32" s="171"/>
      <c r="J32" s="171"/>
      <c r="K32" s="175"/>
      <c r="L32" s="175"/>
      <c r="M32" s="175"/>
      <c r="N32" s="175"/>
      <c r="O32" s="175"/>
      <c r="P32" s="175"/>
      <c r="Q32" s="175"/>
      <c r="R32" s="175"/>
      <c r="S32" s="175"/>
      <c r="T32" s="175"/>
      <c r="U32" s="175"/>
      <c r="V32" s="175"/>
      <c r="W32" s="175"/>
    </row>
    <row r="33" spans="1:23" s="52" customFormat="1" ht="15" customHeight="1">
      <c r="A33" s="164"/>
      <c r="B33" s="165" t="s">
        <v>122</v>
      </c>
      <c r="C33" s="172"/>
      <c r="D33" s="171"/>
      <c r="E33" s="171"/>
      <c r="F33" s="171"/>
      <c r="G33" s="171"/>
      <c r="H33" s="171"/>
      <c r="I33" s="171"/>
      <c r="J33" s="171"/>
      <c r="K33" s="175"/>
      <c r="L33" s="175"/>
      <c r="M33" s="175"/>
      <c r="N33" s="175"/>
      <c r="O33" s="175"/>
      <c r="P33" s="175"/>
      <c r="Q33" s="175"/>
      <c r="R33" s="175"/>
      <c r="S33" s="175"/>
      <c r="T33" s="175"/>
      <c r="U33" s="175"/>
      <c r="V33" s="175"/>
      <c r="W33" s="175"/>
    </row>
    <row r="34" spans="1:23" s="52" customFormat="1" ht="15" customHeight="1">
      <c r="A34" s="164"/>
      <c r="B34" s="246" t="s">
        <v>67</v>
      </c>
      <c r="C34" s="246"/>
      <c r="D34" s="171"/>
      <c r="E34" s="171"/>
      <c r="F34" s="171"/>
      <c r="G34" s="171"/>
      <c r="H34" s="171"/>
      <c r="I34" s="171"/>
      <c r="J34" s="171"/>
      <c r="K34" s="175"/>
      <c r="L34" s="175"/>
      <c r="M34" s="175"/>
      <c r="N34" s="175"/>
      <c r="O34" s="175"/>
      <c r="P34" s="175"/>
      <c r="Q34" s="175"/>
      <c r="R34" s="175"/>
      <c r="S34" s="175"/>
      <c r="T34" s="175"/>
      <c r="U34" s="175"/>
      <c r="V34" s="175"/>
      <c r="W34" s="175"/>
    </row>
    <row r="35" spans="1:23" s="52" customFormat="1" ht="15" customHeight="1">
      <c r="A35" s="164"/>
      <c r="B35" s="165" t="s">
        <v>123</v>
      </c>
      <c r="C35" s="171"/>
      <c r="D35" s="171"/>
      <c r="E35" s="171"/>
      <c r="F35" s="171"/>
      <c r="G35" s="171"/>
      <c r="H35" s="171"/>
      <c r="I35" s="171"/>
      <c r="J35" s="171"/>
      <c r="K35" s="175"/>
      <c r="L35" s="175"/>
      <c r="M35" s="175"/>
      <c r="N35" s="175"/>
      <c r="O35" s="175"/>
      <c r="P35" s="175"/>
      <c r="Q35" s="175"/>
      <c r="R35" s="175"/>
      <c r="S35" s="175"/>
      <c r="T35" s="175"/>
      <c r="U35" s="175"/>
      <c r="V35" s="175"/>
      <c r="W35" s="175"/>
    </row>
    <row r="36" spans="1:23" s="52" customFormat="1" ht="15" customHeight="1">
      <c r="A36" s="65"/>
      <c r="C36" s="50"/>
      <c r="D36" s="50"/>
      <c r="E36" s="50"/>
      <c r="F36" s="50"/>
      <c r="G36" s="50"/>
      <c r="H36" s="50"/>
      <c r="I36" s="50"/>
      <c r="J36" s="50"/>
    </row>
    <row r="37" spans="1:23" s="52" customFormat="1" ht="15" customHeight="1">
      <c r="A37" s="65"/>
      <c r="B37" s="124" t="s">
        <v>95</v>
      </c>
      <c r="C37" s="125"/>
      <c r="D37" s="125"/>
      <c r="E37" s="125"/>
      <c r="F37" s="125"/>
      <c r="G37" s="50"/>
      <c r="H37" s="50"/>
      <c r="I37" s="50"/>
      <c r="J37" s="50"/>
    </row>
    <row r="38" spans="1:23" s="52" customFormat="1" ht="30" customHeight="1">
      <c r="A38" s="65"/>
      <c r="B38" s="177"/>
      <c r="C38" s="178"/>
      <c r="D38" s="178"/>
      <c r="E38" s="178"/>
      <c r="F38" s="178"/>
      <c r="G38" s="178"/>
      <c r="H38" s="178"/>
      <c r="I38" s="178"/>
      <c r="J38" s="178"/>
    </row>
    <row r="39" spans="1:23" s="52" customFormat="1" ht="15" customHeight="1">
      <c r="A39" s="65"/>
      <c r="B39" s="58"/>
      <c r="C39" s="50"/>
      <c r="D39" s="50"/>
      <c r="E39" s="50"/>
      <c r="F39" s="50"/>
      <c r="G39" s="50"/>
      <c r="H39" s="50"/>
      <c r="I39" s="50"/>
      <c r="J39" s="50"/>
    </row>
    <row r="40" spans="1:23" s="52" customFormat="1" ht="15" customHeight="1">
      <c r="A40" s="65"/>
      <c r="B40" s="58"/>
      <c r="C40" s="50"/>
      <c r="D40" s="50"/>
      <c r="E40" s="50"/>
      <c r="F40" s="50"/>
      <c r="G40" s="50"/>
      <c r="H40" s="50"/>
      <c r="I40" s="50"/>
      <c r="J40" s="50"/>
    </row>
    <row r="41" spans="1:23" s="53" customFormat="1" ht="15" customHeight="1">
      <c r="A41" s="69"/>
      <c r="B41" s="57"/>
      <c r="C41" s="51"/>
      <c r="D41" s="51"/>
      <c r="E41" s="51"/>
      <c r="F41" s="51"/>
      <c r="G41" s="51"/>
      <c r="H41" s="51"/>
      <c r="I41" s="51"/>
      <c r="J41" s="51"/>
    </row>
  </sheetData>
  <sheetProtection algorithmName="SHA-512" hashValue="4Kh65dEFq37akbociltlQJxmXeiXVtFwJELGLoF/aLn9wN4BwDYNfSk36vXO5pkfE8rFz6lpalpiG6OWcFvzTg==" saltValue="aCEQO18R61GCS49r48PUYQ==" spinCount="100000" sheet="1" insertRows="0"/>
  <mergeCells count="28">
    <mergeCell ref="D24:E24"/>
    <mergeCell ref="A28:G28"/>
    <mergeCell ref="A27:G27"/>
    <mergeCell ref="H4:J4"/>
    <mergeCell ref="H5:J5"/>
    <mergeCell ref="H6:J6"/>
    <mergeCell ref="H7:J7"/>
    <mergeCell ref="D25:E25"/>
    <mergeCell ref="D10:E10"/>
    <mergeCell ref="B8:C8"/>
    <mergeCell ref="C6:D6"/>
    <mergeCell ref="C7:D7"/>
    <mergeCell ref="B38:J38"/>
    <mergeCell ref="A26:G26"/>
    <mergeCell ref="D11:E11"/>
    <mergeCell ref="D12:E12"/>
    <mergeCell ref="D13:E13"/>
    <mergeCell ref="D14:E14"/>
    <mergeCell ref="D15:E15"/>
    <mergeCell ref="D16:E16"/>
    <mergeCell ref="D17:E17"/>
    <mergeCell ref="D18:E18"/>
    <mergeCell ref="D19:E19"/>
    <mergeCell ref="B34:C34"/>
    <mergeCell ref="D20:E20"/>
    <mergeCell ref="D21:E21"/>
    <mergeCell ref="D22:E22"/>
    <mergeCell ref="D23:E23"/>
  </mergeCells>
  <phoneticPr fontId="2"/>
  <conditionalFormatting sqref="F11:F25">
    <cfRule type="expression" dxfId="359" priority="5">
      <formula>$C11&lt;&gt;"保育士等キャリアアップ研修"</formula>
    </cfRule>
    <cfRule type="expression" dxfId="358" priority="26" stopIfTrue="1">
      <formula>$C11="保育士等キャリアアップ研修"</formula>
    </cfRule>
    <cfRule type="expression" dxfId="357" priority="3">
      <formula>$C11="その他"</formula>
    </cfRule>
  </conditionalFormatting>
  <conditionalFormatting sqref="H26:I26 C7 D8">
    <cfRule type="cellIs" dxfId="356" priority="24" operator="equal">
      <formula>""</formula>
    </cfRule>
  </conditionalFormatting>
  <conditionalFormatting sqref="E1">
    <cfRule type="cellIs" dxfId="355" priority="22" operator="equal">
      <formula>""</formula>
    </cfRule>
  </conditionalFormatting>
  <conditionalFormatting sqref="H3:J7">
    <cfRule type="cellIs" dxfId="354" priority="21" operator="equal">
      <formula>""</formula>
    </cfRule>
  </conditionalFormatting>
  <conditionalFormatting sqref="C6">
    <cfRule type="cellIs" dxfId="353" priority="19" operator="equal">
      <formula>""</formula>
    </cfRule>
  </conditionalFormatting>
  <conditionalFormatting sqref="D11:E25">
    <cfRule type="expression" dxfId="352" priority="14">
      <formula>$C11="横浜市（区）主催研修"</formula>
    </cfRule>
    <cfRule type="expression" dxfId="351" priority="15">
      <formula>$C11="園内研修"</formula>
    </cfRule>
    <cfRule type="expression" dxfId="350" priority="17">
      <formula>$C11="幼稚園教諭旧免許状更新講習・免許法認定講習"</formula>
    </cfRule>
  </conditionalFormatting>
  <conditionalFormatting sqref="H11:H25">
    <cfRule type="expression" dxfId="349" priority="13">
      <formula>$C11="【職員処遇改善費のみ対象】横浜市（区）主催研修"</formula>
    </cfRule>
    <cfRule type="expression" dxfId="348" priority="1">
      <formula>$C11="その他"</formula>
    </cfRule>
  </conditionalFormatting>
  <conditionalFormatting sqref="I11:I25">
    <cfRule type="expression" dxfId="347" priority="7">
      <formula>$C11="保育士等キャリアアップ研修"</formula>
    </cfRule>
    <cfRule type="expression" dxfId="346" priority="11">
      <formula>$C11="幼稚園教諭旧免許状更新講習・免許法認定講習"</formula>
    </cfRule>
  </conditionalFormatting>
  <conditionalFormatting sqref="G11:G25">
    <cfRule type="expression" dxfId="345" priority="8">
      <formula>$C11="【職員処遇改善費のみ対象】横浜市（区）主催研修"</formula>
    </cfRule>
    <cfRule type="expression" dxfId="344" priority="9">
      <formula>$C11="園内研修"</formula>
    </cfRule>
    <cfRule type="expression" dxfId="343" priority="10">
      <formula>$C11="幼稚園教諭旧免許状更新講習・免許法認定講習"</formula>
    </cfRule>
    <cfRule type="expression" dxfId="342" priority="2">
      <formula>$C11="その他"</formula>
    </cfRule>
  </conditionalFormatting>
  <dataValidations count="11">
    <dataValidation type="list" allowBlank="1" showInputMessage="1" showErrorMessage="1" sqref="H25">
      <formula1>INDIRECT($C$5)</formula1>
    </dataValidation>
    <dataValidation type="list" allowBlank="1" showInputMessage="1" showErrorMessage="1" sqref="H11:H24">
      <formula1>INDIRECT($C$6)</formula1>
    </dataValidation>
    <dataValidation type="decimal" operator="greaterThanOrEqual" allowBlank="1" showInputMessage="1" showErrorMessage="1" sqref="I11:I25">
      <formula1>0</formula1>
    </dataValidation>
    <dataValidation type="list" allowBlank="1" showInputMessage="1" showErrorMessage="1" promptTitle="実施主体" prompt="幼稚園教諭旧免許状更新講習時は入力不要" sqref="D12:E25">
      <formula1>INDIRECT($C12)</formula1>
    </dataValidation>
    <dataValidation type="date" operator="lessThanOrEqual" allowBlank="1" showInputMessage="1" showErrorMessage="1" error="賃金改善開始月の４月以前に研修修了が必要です。" sqref="B11:B25">
      <formula1>45016</formula1>
    </dataValidation>
    <dataValidation type="list" allowBlank="1" showInputMessage="1" showErrorMessage="1" promptTitle="実施主体" prompt="幼稚園教諭旧免許状更新講習時は入力不要" sqref="D11:E11">
      <formula1>INDIRECT($C$11)</formula1>
    </dataValidation>
    <dataValidation type="custom" allowBlank="1" showInputMessage="1" showErrorMessage="1" promptTitle="講義名・テーマ" prompt="保育士等キャリアアップ研修の時は入力不要" sqref="F11:F25">
      <formula1>OR(AND(D11="保育士等キャリアアップ研修",F11=""),AND(D11="幼稚園教諭免許状更新講習",F11&lt;&gt;""))</formula1>
    </dataValidation>
    <dataValidation type="textLength" operator="equal" allowBlank="1" showInputMessage="1" showErrorMessage="1" promptTitle="修了証番号" prompt="保育士等キャリアアップ研修の時のみ12桁の修了証番号を入力" sqref="G11:G25">
      <formula1>12</formula1>
    </dataValidation>
    <dataValidation type="list" allowBlank="1" showInputMessage="1" showErrorMessage="1" sqref="D8">
      <formula1>"〇,×"</formula1>
    </dataValidation>
    <dataValidation type="list" allowBlank="1" showInputMessage="1" showErrorMessage="1" sqref="C11:C25">
      <formula1>INDIRECT($D$8)</formula1>
    </dataValidation>
    <dataValidation type="list" allowBlank="1" showInputMessage="1" showErrorMessage="1" sqref="O6">
      <formula1>" "</formula1>
    </dataValidation>
  </dataValidations>
  <printOptions horizontalCentered="1"/>
  <pageMargins left="0.25" right="0.25" top="0.75" bottom="0.75" header="0.3" footer="0.3"/>
  <pageSetup paperSize="8" scale="99" orientation="landscape" cellComments="asDisplayed"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マスタ!$C$3:$C$4</xm:f>
          </x14:formula1>
          <xm:sqref>C6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W41"/>
  <sheetViews>
    <sheetView showZeros="0" view="pageBreakPreview" zoomScale="85" zoomScaleNormal="70" zoomScaleSheetLayoutView="85" workbookViewId="0">
      <selection activeCell="B11" sqref="B11"/>
    </sheetView>
  </sheetViews>
  <sheetFormatPr defaultRowHeight="18.75"/>
  <cols>
    <col min="1" max="1" width="5" style="66" customWidth="1"/>
    <col min="2" max="2" width="13.625" style="71" customWidth="1"/>
    <col min="3" max="3" width="33.875" style="2" customWidth="1"/>
    <col min="4" max="4" width="9.375" style="2" customWidth="1"/>
    <col min="5" max="5" width="37.625" style="2" customWidth="1"/>
    <col min="6" max="6" width="42.875" style="2" customWidth="1"/>
    <col min="7" max="7" width="19.625" style="2" customWidth="1"/>
    <col min="8" max="8" width="19" style="2" customWidth="1"/>
    <col min="9" max="9" width="15.625" style="2" hidden="1" customWidth="1"/>
    <col min="10" max="10" width="27.5" style="2" customWidth="1"/>
    <col min="11" max="12" width="9" style="2" customWidth="1"/>
    <col min="13" max="14" width="9" style="2"/>
    <col min="15" max="15" width="50.625" style="2" customWidth="1"/>
    <col min="16" max="16384" width="9" style="2"/>
  </cols>
  <sheetData>
    <row r="1" spans="1:23" ht="29.25" customHeight="1">
      <c r="A1" s="74" t="s">
        <v>73</v>
      </c>
      <c r="B1" s="70"/>
      <c r="C1" s="59"/>
      <c r="D1" s="60" t="s">
        <v>62</v>
      </c>
      <c r="E1" s="122">
        <f>①集計表!F1</f>
        <v>5</v>
      </c>
      <c r="F1" s="61" t="s">
        <v>110</v>
      </c>
      <c r="G1" s="59"/>
      <c r="H1" s="59"/>
      <c r="I1" s="59"/>
      <c r="J1" s="73"/>
      <c r="K1" s="173"/>
      <c r="L1" s="173"/>
      <c r="M1" s="173"/>
      <c r="N1" s="173"/>
      <c r="O1" s="173"/>
      <c r="P1" s="173"/>
      <c r="Q1" s="173"/>
      <c r="R1" s="173"/>
      <c r="S1" s="173"/>
      <c r="T1" s="173"/>
      <c r="U1" s="173"/>
      <c r="V1" s="173"/>
      <c r="W1" s="173"/>
    </row>
    <row r="2" spans="1:23" ht="19.5" thickBot="1">
      <c r="A2" s="65"/>
      <c r="B2" s="58"/>
      <c r="C2" s="1"/>
      <c r="D2" s="1"/>
      <c r="E2" s="1"/>
      <c r="F2" s="4"/>
      <c r="G2" s="1"/>
      <c r="H2" s="5"/>
      <c r="I2" s="5"/>
      <c r="J2" s="5"/>
      <c r="K2" s="173"/>
      <c r="L2" s="173"/>
      <c r="M2" s="173"/>
      <c r="N2" s="173"/>
      <c r="O2" s="173"/>
      <c r="P2" s="173"/>
      <c r="Q2" s="173"/>
      <c r="R2" s="173"/>
      <c r="S2" s="173"/>
      <c r="T2" s="173"/>
      <c r="U2" s="173"/>
      <c r="V2" s="173"/>
      <c r="W2" s="173"/>
    </row>
    <row r="3" spans="1:23" s="6" customFormat="1" ht="24.95" customHeight="1">
      <c r="A3" s="66"/>
      <c r="B3" s="58"/>
      <c r="C3" s="3"/>
      <c r="D3" s="3"/>
      <c r="E3" s="3"/>
      <c r="F3" s="7"/>
      <c r="G3" s="8" t="s">
        <v>1</v>
      </c>
      <c r="H3" s="121">
        <f>①集計表!O3</f>
        <v>0</v>
      </c>
      <c r="I3" s="120" t="s">
        <v>3</v>
      </c>
      <c r="J3" s="120" t="s">
        <v>3</v>
      </c>
      <c r="K3" s="174"/>
      <c r="L3" s="174"/>
      <c r="M3" s="174"/>
      <c r="N3" s="174"/>
      <c r="O3" s="174"/>
      <c r="P3" s="174"/>
      <c r="Q3" s="174"/>
      <c r="R3" s="174"/>
      <c r="S3" s="174"/>
      <c r="T3" s="174"/>
      <c r="U3" s="174"/>
      <c r="V3" s="174"/>
      <c r="W3" s="174"/>
    </row>
    <row r="4" spans="1:23" s="6" customFormat="1" ht="24.95" customHeight="1">
      <c r="A4" s="65"/>
      <c r="B4" s="58"/>
      <c r="C4" s="3"/>
      <c r="D4" s="3"/>
      <c r="E4" s="3"/>
      <c r="F4" s="7"/>
      <c r="G4" s="12" t="s">
        <v>4</v>
      </c>
      <c r="H4" s="247">
        <f>①集計表!O4</f>
        <v>0</v>
      </c>
      <c r="I4" s="247"/>
      <c r="J4" s="248"/>
      <c r="K4" s="174"/>
      <c r="L4" s="174"/>
      <c r="M4" s="174"/>
      <c r="N4" s="174"/>
      <c r="O4" s="174"/>
      <c r="P4" s="174"/>
      <c r="Q4" s="174"/>
      <c r="R4" s="174"/>
      <c r="S4" s="174"/>
      <c r="T4" s="174"/>
      <c r="U4" s="174"/>
      <c r="V4" s="174"/>
      <c r="W4" s="174"/>
    </row>
    <row r="5" spans="1:23" s="6" customFormat="1" ht="24.95" customHeight="1" thickBot="1">
      <c r="A5" s="65"/>
      <c r="B5" s="77"/>
      <c r="C5" s="3"/>
      <c r="D5" s="14"/>
      <c r="E5" s="14"/>
      <c r="F5" s="7"/>
      <c r="G5" s="15" t="s">
        <v>7</v>
      </c>
      <c r="H5" s="249">
        <f>①集計表!O5</f>
        <v>0</v>
      </c>
      <c r="I5" s="249"/>
      <c r="J5" s="250"/>
      <c r="K5" s="174"/>
      <c r="L5" s="174"/>
      <c r="M5" s="174"/>
      <c r="N5" s="174"/>
      <c r="O5" s="174"/>
      <c r="P5" s="174"/>
      <c r="Q5" s="174"/>
      <c r="R5" s="174"/>
      <c r="S5" s="174"/>
      <c r="T5" s="174"/>
      <c r="U5" s="174"/>
      <c r="V5" s="174"/>
      <c r="W5" s="174"/>
    </row>
    <row r="6" spans="1:23" s="6" customFormat="1" ht="24.95" customHeight="1">
      <c r="A6" s="65"/>
      <c r="B6" s="72" t="s">
        <v>6</v>
      </c>
      <c r="C6" s="260"/>
      <c r="D6" s="261"/>
      <c r="E6" s="14"/>
      <c r="F6" s="7"/>
      <c r="G6" s="76" t="s">
        <v>64</v>
      </c>
      <c r="H6" s="249">
        <f>①集計表!O6</f>
        <v>0</v>
      </c>
      <c r="I6" s="249"/>
      <c r="J6" s="250"/>
      <c r="K6" s="174"/>
      <c r="L6" s="174" t="str">
        <f>IF(C6="なし_職員処遇改善費の対象者","研修名_職員処遇改善費","研修名_処遇Ⅱ")</f>
        <v>研修名_処遇Ⅱ</v>
      </c>
      <c r="M6" s="174"/>
      <c r="N6" s="174"/>
      <c r="O6" s="174"/>
      <c r="P6" s="174"/>
      <c r="Q6" s="174"/>
      <c r="R6" s="174"/>
      <c r="S6" s="174"/>
      <c r="T6" s="174"/>
      <c r="U6" s="174"/>
      <c r="V6" s="174"/>
      <c r="W6" s="174"/>
    </row>
    <row r="7" spans="1:23" s="6" customFormat="1" ht="24.95" customHeight="1" thickBot="1">
      <c r="A7" s="65"/>
      <c r="B7" s="140" t="s">
        <v>9</v>
      </c>
      <c r="C7" s="262"/>
      <c r="D7" s="263"/>
      <c r="E7" s="14"/>
      <c r="F7" s="7"/>
      <c r="G7" s="17" t="s">
        <v>65</v>
      </c>
      <c r="H7" s="251">
        <f>①集計表!O7</f>
        <v>0</v>
      </c>
      <c r="I7" s="252"/>
      <c r="J7" s="253"/>
      <c r="K7" s="174"/>
      <c r="L7" s="174"/>
      <c r="M7" s="174"/>
      <c r="N7" s="174"/>
      <c r="O7" s="174"/>
      <c r="P7" s="174"/>
      <c r="Q7" s="174"/>
      <c r="R7" s="174"/>
      <c r="S7" s="174"/>
      <c r="T7" s="174"/>
      <c r="U7" s="174"/>
      <c r="V7" s="174"/>
      <c r="W7" s="174"/>
    </row>
    <row r="8" spans="1:23" s="6" customFormat="1" ht="24.95" customHeight="1" thickBot="1">
      <c r="A8" s="65"/>
      <c r="B8" s="258" t="s">
        <v>111</v>
      </c>
      <c r="C8" s="259"/>
      <c r="D8" s="176" t="s">
        <v>113</v>
      </c>
      <c r="E8" s="14"/>
      <c r="F8" s="7"/>
      <c r="G8" s="131"/>
      <c r="H8" s="3"/>
      <c r="I8" s="139"/>
      <c r="J8" s="139"/>
      <c r="K8" s="174"/>
      <c r="L8" s="174"/>
      <c r="M8" s="174"/>
      <c r="N8" s="174"/>
      <c r="O8" s="174"/>
      <c r="P8" s="174"/>
      <c r="Q8" s="174"/>
      <c r="R8" s="174"/>
      <c r="S8" s="174"/>
      <c r="T8" s="174"/>
      <c r="U8" s="174"/>
      <c r="V8" s="174"/>
      <c r="W8" s="174"/>
    </row>
    <row r="9" spans="1:23" ht="24.95" customHeight="1">
      <c r="A9" s="65"/>
      <c r="B9" s="58"/>
      <c r="C9" s="19"/>
      <c r="D9" s="20"/>
      <c r="E9" s="20"/>
      <c r="F9" s="19"/>
      <c r="G9" s="19"/>
      <c r="H9" s="21"/>
      <c r="I9" s="22"/>
      <c r="J9" s="23"/>
      <c r="K9" s="173"/>
      <c r="L9" s="173"/>
      <c r="M9" s="173"/>
      <c r="N9" s="173"/>
      <c r="O9" s="173"/>
      <c r="P9" s="173"/>
      <c r="Q9" s="173"/>
      <c r="R9" s="173"/>
      <c r="S9" s="173"/>
      <c r="T9" s="173"/>
      <c r="U9" s="173"/>
      <c r="V9" s="173"/>
      <c r="W9" s="173"/>
    </row>
    <row r="10" spans="1:23" ht="69" customHeight="1" thickBot="1">
      <c r="A10" s="64" t="s">
        <v>15</v>
      </c>
      <c r="B10" s="134" t="s">
        <v>127</v>
      </c>
      <c r="C10" s="62" t="s">
        <v>106</v>
      </c>
      <c r="D10" s="256" t="s">
        <v>78</v>
      </c>
      <c r="E10" s="257"/>
      <c r="F10" s="62" t="s">
        <v>19</v>
      </c>
      <c r="G10" s="63" t="s">
        <v>20</v>
      </c>
      <c r="H10" s="75" t="s">
        <v>77</v>
      </c>
      <c r="I10" s="78" t="s">
        <v>76</v>
      </c>
      <c r="J10" s="62" t="s">
        <v>63</v>
      </c>
      <c r="K10" s="173"/>
      <c r="L10" s="173"/>
      <c r="M10" s="173"/>
      <c r="N10" s="173"/>
      <c r="O10" s="173"/>
      <c r="P10" s="173"/>
      <c r="Q10" s="173"/>
      <c r="R10" s="173"/>
      <c r="S10" s="173"/>
      <c r="T10" s="173"/>
      <c r="U10" s="173"/>
      <c r="V10" s="173"/>
      <c r="W10" s="173"/>
    </row>
    <row r="11" spans="1:23" ht="26.25" customHeight="1">
      <c r="A11" s="67">
        <v>1</v>
      </c>
      <c r="B11" s="81"/>
      <c r="C11" s="82"/>
      <c r="D11" s="244"/>
      <c r="E11" s="245"/>
      <c r="F11" s="83"/>
      <c r="G11" s="84"/>
      <c r="H11" s="85"/>
      <c r="I11" s="100"/>
      <c r="J11" s="86"/>
      <c r="K11" s="173">
        <f>IF(H11&lt;&gt;"",1,0)</f>
        <v>0</v>
      </c>
      <c r="L11" s="173" t="str">
        <f>IF(C11="その他",1,"")</f>
        <v/>
      </c>
      <c r="M11" s="173"/>
      <c r="N11" s="173"/>
      <c r="O11" s="173"/>
      <c r="P11" s="173"/>
      <c r="Q11" s="173"/>
      <c r="R11" s="173"/>
      <c r="S11" s="173"/>
      <c r="T11" s="173"/>
      <c r="U11" s="173"/>
      <c r="V11" s="173"/>
      <c r="W11" s="173"/>
    </row>
    <row r="12" spans="1:23" ht="26.25" customHeight="1">
      <c r="A12" s="67">
        <v>2</v>
      </c>
      <c r="B12" s="81"/>
      <c r="C12" s="82"/>
      <c r="D12" s="244"/>
      <c r="E12" s="245"/>
      <c r="F12" s="83"/>
      <c r="G12" s="84"/>
      <c r="H12" s="87"/>
      <c r="I12" s="101"/>
      <c r="J12" s="86"/>
      <c r="K12" s="173">
        <f t="shared" ref="K12:K25" si="0">IF(H12&lt;&gt;"",1,0)</f>
        <v>0</v>
      </c>
      <c r="L12" s="173" t="str">
        <f t="shared" ref="L12:L25" si="1">IF(C12="その他",1,"")</f>
        <v/>
      </c>
      <c r="M12" s="173"/>
      <c r="N12" s="173"/>
      <c r="O12" s="173"/>
      <c r="P12" s="173"/>
      <c r="Q12" s="173"/>
      <c r="R12" s="173"/>
      <c r="S12" s="173"/>
      <c r="T12" s="173"/>
      <c r="U12" s="173"/>
      <c r="V12" s="173"/>
      <c r="W12" s="173"/>
    </row>
    <row r="13" spans="1:23" ht="26.25" customHeight="1">
      <c r="A13" s="67">
        <v>3</v>
      </c>
      <c r="B13" s="81"/>
      <c r="C13" s="82"/>
      <c r="D13" s="244"/>
      <c r="E13" s="245"/>
      <c r="F13" s="83"/>
      <c r="G13" s="84"/>
      <c r="H13" s="87"/>
      <c r="I13" s="101"/>
      <c r="J13" s="86"/>
      <c r="K13" s="173">
        <f t="shared" si="0"/>
        <v>0</v>
      </c>
      <c r="L13" s="173" t="str">
        <f t="shared" si="1"/>
        <v/>
      </c>
      <c r="M13" s="173"/>
      <c r="N13" s="173"/>
      <c r="O13" s="173"/>
      <c r="P13" s="173"/>
      <c r="Q13" s="173"/>
      <c r="R13" s="173"/>
      <c r="S13" s="173"/>
      <c r="T13" s="173"/>
      <c r="U13" s="173"/>
      <c r="V13" s="173"/>
      <c r="W13" s="173"/>
    </row>
    <row r="14" spans="1:23" ht="26.25" customHeight="1">
      <c r="A14" s="67">
        <v>4</v>
      </c>
      <c r="B14" s="81"/>
      <c r="C14" s="82"/>
      <c r="D14" s="244"/>
      <c r="E14" s="245"/>
      <c r="F14" s="83"/>
      <c r="G14" s="84"/>
      <c r="H14" s="87"/>
      <c r="I14" s="101"/>
      <c r="J14" s="86"/>
      <c r="K14" s="173">
        <f>IF(H14&lt;&gt;"",1,0)</f>
        <v>0</v>
      </c>
      <c r="L14" s="173" t="str">
        <f t="shared" si="1"/>
        <v/>
      </c>
      <c r="M14" s="173"/>
      <c r="N14" s="173"/>
      <c r="O14" s="173"/>
      <c r="P14" s="173"/>
      <c r="Q14" s="173"/>
      <c r="R14" s="173"/>
      <c r="S14" s="173"/>
      <c r="T14" s="173"/>
      <c r="U14" s="173"/>
      <c r="V14" s="173"/>
      <c r="W14" s="173"/>
    </row>
    <row r="15" spans="1:23" ht="26.25" customHeight="1">
      <c r="A15" s="67">
        <v>5</v>
      </c>
      <c r="B15" s="81"/>
      <c r="C15" s="82"/>
      <c r="D15" s="244"/>
      <c r="E15" s="245"/>
      <c r="F15" s="83"/>
      <c r="G15" s="84"/>
      <c r="H15" s="87"/>
      <c r="I15" s="101"/>
      <c r="J15" s="86"/>
      <c r="K15" s="173">
        <f t="shared" si="0"/>
        <v>0</v>
      </c>
      <c r="L15" s="173" t="str">
        <f t="shared" si="1"/>
        <v/>
      </c>
      <c r="M15" s="173"/>
      <c r="N15" s="173"/>
      <c r="O15" s="173"/>
      <c r="P15" s="173"/>
      <c r="Q15" s="173"/>
      <c r="R15" s="173"/>
      <c r="S15" s="173"/>
      <c r="T15" s="173"/>
      <c r="U15" s="173"/>
      <c r="V15" s="173"/>
      <c r="W15" s="173"/>
    </row>
    <row r="16" spans="1:23" ht="26.25" customHeight="1">
      <c r="A16" s="67">
        <v>6</v>
      </c>
      <c r="B16" s="81"/>
      <c r="C16" s="82"/>
      <c r="D16" s="244"/>
      <c r="E16" s="245"/>
      <c r="F16" s="83"/>
      <c r="G16" s="84"/>
      <c r="H16" s="87"/>
      <c r="I16" s="101"/>
      <c r="J16" s="86"/>
      <c r="K16" s="173">
        <f t="shared" si="0"/>
        <v>0</v>
      </c>
      <c r="L16" s="173" t="str">
        <f t="shared" si="1"/>
        <v/>
      </c>
      <c r="M16" s="173"/>
      <c r="N16" s="173"/>
      <c r="O16" s="173"/>
      <c r="P16" s="173"/>
      <c r="Q16" s="173"/>
      <c r="R16" s="173"/>
      <c r="S16" s="173"/>
      <c r="T16" s="173"/>
      <c r="U16" s="173"/>
      <c r="V16" s="173"/>
      <c r="W16" s="173"/>
    </row>
    <row r="17" spans="1:23" ht="26.25" customHeight="1">
      <c r="A17" s="67">
        <v>7</v>
      </c>
      <c r="B17" s="81"/>
      <c r="C17" s="82"/>
      <c r="D17" s="244"/>
      <c r="E17" s="245"/>
      <c r="F17" s="83"/>
      <c r="G17" s="84"/>
      <c r="H17" s="87"/>
      <c r="I17" s="101"/>
      <c r="J17" s="86"/>
      <c r="K17" s="173">
        <f t="shared" si="0"/>
        <v>0</v>
      </c>
      <c r="L17" s="173" t="str">
        <f t="shared" si="1"/>
        <v/>
      </c>
      <c r="M17" s="173"/>
      <c r="N17" s="173"/>
      <c r="O17" s="173"/>
      <c r="P17" s="173"/>
      <c r="Q17" s="173"/>
      <c r="R17" s="173"/>
      <c r="S17" s="173"/>
      <c r="T17" s="173"/>
      <c r="U17" s="173"/>
      <c r="V17" s="173"/>
      <c r="W17" s="173"/>
    </row>
    <row r="18" spans="1:23" ht="26.25" customHeight="1">
      <c r="A18" s="67">
        <v>8</v>
      </c>
      <c r="B18" s="81"/>
      <c r="C18" s="82"/>
      <c r="D18" s="244"/>
      <c r="E18" s="245"/>
      <c r="F18" s="83"/>
      <c r="G18" s="84"/>
      <c r="H18" s="87"/>
      <c r="I18" s="101"/>
      <c r="J18" s="86"/>
      <c r="K18" s="173">
        <f t="shared" si="0"/>
        <v>0</v>
      </c>
      <c r="L18" s="173" t="str">
        <f t="shared" si="1"/>
        <v/>
      </c>
      <c r="M18" s="173"/>
      <c r="N18" s="173"/>
      <c r="O18" s="173"/>
      <c r="P18" s="173"/>
      <c r="Q18" s="173"/>
      <c r="R18" s="173"/>
      <c r="S18" s="173"/>
      <c r="T18" s="173"/>
      <c r="U18" s="173"/>
      <c r="V18" s="173"/>
      <c r="W18" s="173"/>
    </row>
    <row r="19" spans="1:23" ht="26.25" customHeight="1">
      <c r="A19" s="67">
        <v>9</v>
      </c>
      <c r="B19" s="81"/>
      <c r="C19" s="82"/>
      <c r="D19" s="244"/>
      <c r="E19" s="245"/>
      <c r="F19" s="83"/>
      <c r="G19" s="84"/>
      <c r="H19" s="87"/>
      <c r="I19" s="101"/>
      <c r="J19" s="86"/>
      <c r="K19" s="173">
        <f t="shared" si="0"/>
        <v>0</v>
      </c>
      <c r="L19" s="173" t="str">
        <f t="shared" si="1"/>
        <v/>
      </c>
      <c r="M19" s="173"/>
      <c r="N19" s="173"/>
      <c r="O19" s="173"/>
      <c r="P19" s="173"/>
      <c r="Q19" s="173"/>
      <c r="R19" s="173"/>
      <c r="S19" s="173"/>
      <c r="T19" s="173"/>
      <c r="U19" s="173"/>
      <c r="V19" s="173"/>
      <c r="W19" s="173"/>
    </row>
    <row r="20" spans="1:23" ht="26.25" customHeight="1">
      <c r="A20" s="67">
        <v>10</v>
      </c>
      <c r="B20" s="81"/>
      <c r="C20" s="82"/>
      <c r="D20" s="244"/>
      <c r="E20" s="245"/>
      <c r="F20" s="83"/>
      <c r="G20" s="84"/>
      <c r="H20" s="87"/>
      <c r="I20" s="101"/>
      <c r="J20" s="86"/>
      <c r="K20" s="173">
        <f t="shared" si="0"/>
        <v>0</v>
      </c>
      <c r="L20" s="173" t="str">
        <f t="shared" si="1"/>
        <v/>
      </c>
      <c r="M20" s="173"/>
      <c r="N20" s="173"/>
      <c r="O20" s="173"/>
      <c r="P20" s="173"/>
      <c r="Q20" s="173"/>
      <c r="R20" s="173"/>
      <c r="S20" s="173"/>
      <c r="T20" s="173"/>
      <c r="U20" s="173"/>
      <c r="V20" s="173"/>
      <c r="W20" s="173"/>
    </row>
    <row r="21" spans="1:23" ht="26.25" customHeight="1">
      <c r="A21" s="67">
        <v>11</v>
      </c>
      <c r="B21" s="81"/>
      <c r="C21" s="82"/>
      <c r="D21" s="244"/>
      <c r="E21" s="245"/>
      <c r="F21" s="83"/>
      <c r="G21" s="84"/>
      <c r="H21" s="87"/>
      <c r="I21" s="101"/>
      <c r="J21" s="86"/>
      <c r="K21" s="173">
        <f t="shared" si="0"/>
        <v>0</v>
      </c>
      <c r="L21" s="173" t="str">
        <f t="shared" si="1"/>
        <v/>
      </c>
      <c r="M21" s="173"/>
      <c r="N21" s="173"/>
      <c r="O21" s="173"/>
      <c r="P21" s="173"/>
      <c r="Q21" s="173"/>
      <c r="R21" s="173"/>
      <c r="S21" s="173"/>
      <c r="T21" s="173"/>
      <c r="U21" s="173"/>
      <c r="V21" s="173"/>
      <c r="W21" s="173"/>
    </row>
    <row r="22" spans="1:23" ht="26.25" customHeight="1">
      <c r="A22" s="67">
        <v>12</v>
      </c>
      <c r="B22" s="81"/>
      <c r="C22" s="82"/>
      <c r="D22" s="244"/>
      <c r="E22" s="245"/>
      <c r="F22" s="83"/>
      <c r="G22" s="84"/>
      <c r="H22" s="87"/>
      <c r="I22" s="101"/>
      <c r="J22" s="86"/>
      <c r="K22" s="173">
        <f t="shared" si="0"/>
        <v>0</v>
      </c>
      <c r="L22" s="173" t="str">
        <f t="shared" si="1"/>
        <v/>
      </c>
      <c r="M22" s="173"/>
      <c r="N22" s="173"/>
      <c r="O22" s="173"/>
      <c r="P22" s="173"/>
      <c r="Q22" s="173"/>
      <c r="R22" s="173"/>
      <c r="S22" s="173"/>
      <c r="T22" s="173"/>
      <c r="U22" s="173"/>
      <c r="V22" s="173"/>
      <c r="W22" s="173"/>
    </row>
    <row r="23" spans="1:23" ht="26.25" customHeight="1">
      <c r="A23" s="67">
        <v>13</v>
      </c>
      <c r="B23" s="81"/>
      <c r="C23" s="82"/>
      <c r="D23" s="244"/>
      <c r="E23" s="245"/>
      <c r="F23" s="83"/>
      <c r="G23" s="84"/>
      <c r="H23" s="87"/>
      <c r="I23" s="101"/>
      <c r="J23" s="86"/>
      <c r="K23" s="173">
        <f t="shared" si="0"/>
        <v>0</v>
      </c>
      <c r="L23" s="173" t="str">
        <f t="shared" si="1"/>
        <v/>
      </c>
      <c r="M23" s="173"/>
      <c r="N23" s="173"/>
      <c r="O23" s="173"/>
      <c r="P23" s="173"/>
      <c r="Q23" s="173"/>
      <c r="R23" s="173"/>
      <c r="S23" s="173"/>
      <c r="T23" s="173"/>
      <c r="U23" s="173"/>
      <c r="V23" s="173"/>
      <c r="W23" s="173"/>
    </row>
    <row r="24" spans="1:23" ht="26.25" customHeight="1">
      <c r="A24" s="67">
        <v>14</v>
      </c>
      <c r="B24" s="81"/>
      <c r="C24" s="82"/>
      <c r="D24" s="244"/>
      <c r="E24" s="245"/>
      <c r="F24" s="83"/>
      <c r="G24" s="84"/>
      <c r="H24" s="87"/>
      <c r="I24" s="101"/>
      <c r="J24" s="86"/>
      <c r="K24" s="173">
        <f t="shared" si="0"/>
        <v>0</v>
      </c>
      <c r="L24" s="173" t="str">
        <f t="shared" si="1"/>
        <v/>
      </c>
      <c r="M24" s="173"/>
      <c r="N24" s="173"/>
      <c r="O24" s="173"/>
      <c r="P24" s="173"/>
      <c r="Q24" s="173"/>
      <c r="R24" s="173"/>
      <c r="S24" s="173"/>
      <c r="T24" s="173"/>
      <c r="U24" s="173"/>
      <c r="V24" s="173"/>
      <c r="W24" s="173"/>
    </row>
    <row r="25" spans="1:23" ht="26.25" customHeight="1" thickBot="1">
      <c r="A25" s="68">
        <v>15</v>
      </c>
      <c r="B25" s="88"/>
      <c r="C25" s="123"/>
      <c r="D25" s="254"/>
      <c r="E25" s="255"/>
      <c r="F25" s="89"/>
      <c r="G25" s="90"/>
      <c r="H25" s="92"/>
      <c r="I25" s="101"/>
      <c r="J25" s="91"/>
      <c r="K25" s="173">
        <f t="shared" si="0"/>
        <v>0</v>
      </c>
      <c r="L25" s="173" t="str">
        <f t="shared" si="1"/>
        <v/>
      </c>
      <c r="M25" s="173"/>
      <c r="N25" s="173"/>
      <c r="O25" s="173"/>
      <c r="P25" s="173"/>
      <c r="Q25" s="173"/>
      <c r="R25" s="173"/>
      <c r="S25" s="173"/>
      <c r="T25" s="173"/>
      <c r="U25" s="173"/>
      <c r="V25" s="173"/>
      <c r="W25" s="173"/>
    </row>
    <row r="26" spans="1:23" ht="26.25" customHeight="1" thickTop="1" thickBot="1">
      <c r="A26" s="240" t="s">
        <v>66</v>
      </c>
      <c r="B26" s="241"/>
      <c r="C26" s="242"/>
      <c r="D26" s="242"/>
      <c r="E26" s="242"/>
      <c r="F26" s="241"/>
      <c r="G26" s="243"/>
      <c r="H26" s="107">
        <f>(SUMIF(C11:C25,"保育士等キャリアアップ研修",K11:K25)+SUMIF(C11:C25,"幼稚園教諭旧免許状更新講習・免許法認定講習",K11:K25)+SUMIF(C11:C25,"その他",L11:L25))</f>
        <v>0</v>
      </c>
      <c r="I26" s="102">
        <f>SUM(I27:I28)</f>
        <v>0</v>
      </c>
      <c r="J26" s="169"/>
      <c r="K26" s="173"/>
      <c r="L26" s="173"/>
      <c r="M26" s="173"/>
      <c r="N26" s="173"/>
      <c r="O26" s="173"/>
      <c r="P26" s="173"/>
      <c r="Q26" s="173"/>
      <c r="R26" s="173"/>
      <c r="S26" s="173"/>
      <c r="T26" s="173"/>
      <c r="U26" s="173"/>
      <c r="V26" s="173"/>
      <c r="W26" s="173"/>
    </row>
    <row r="27" spans="1:23" ht="26.25" hidden="1" customHeight="1" thickBot="1">
      <c r="A27" s="240"/>
      <c r="B27" s="241"/>
      <c r="C27" s="242"/>
      <c r="D27" s="242"/>
      <c r="E27" s="242"/>
      <c r="F27" s="241"/>
      <c r="G27" s="243"/>
      <c r="H27" s="106" t="s">
        <v>93</v>
      </c>
      <c r="I27" s="102">
        <f>SUMIF(C11:C25,"園内研修",I11:I25)</f>
        <v>0</v>
      </c>
      <c r="J27" s="169" t="e">
        <f>I27/(I27+I28)</f>
        <v>#DIV/0!</v>
      </c>
      <c r="K27" s="173"/>
      <c r="L27" s="173"/>
      <c r="M27" s="173"/>
      <c r="N27" s="173"/>
      <c r="O27" s="173"/>
      <c r="P27" s="173"/>
      <c r="Q27" s="173"/>
      <c r="R27" s="173"/>
      <c r="S27" s="173"/>
      <c r="T27" s="173"/>
      <c r="U27" s="173"/>
      <c r="V27" s="173"/>
      <c r="W27" s="173"/>
    </row>
    <row r="28" spans="1:23" ht="26.25" hidden="1" customHeight="1" thickBot="1">
      <c r="A28" s="240"/>
      <c r="B28" s="241"/>
      <c r="C28" s="242"/>
      <c r="D28" s="242"/>
      <c r="E28" s="242"/>
      <c r="F28" s="241"/>
      <c r="G28" s="243"/>
      <c r="H28" s="106" t="s">
        <v>94</v>
      </c>
      <c r="I28" s="102">
        <f>SUMIF(C11:C25,"横浜市（区）主催研修",I11:I25)</f>
        <v>0</v>
      </c>
      <c r="J28" s="169"/>
      <c r="K28" s="173"/>
      <c r="L28" s="173"/>
      <c r="M28" s="173"/>
      <c r="N28" s="173"/>
      <c r="O28" s="173"/>
      <c r="P28" s="173"/>
      <c r="Q28" s="173"/>
      <c r="R28" s="173"/>
      <c r="S28" s="173"/>
      <c r="T28" s="173"/>
      <c r="U28" s="173"/>
      <c r="V28" s="173"/>
      <c r="W28" s="173"/>
    </row>
    <row r="29" spans="1:23" s="52" customFormat="1" ht="15" customHeight="1">
      <c r="A29" s="164"/>
      <c r="B29" s="170" t="s">
        <v>68</v>
      </c>
      <c r="C29" s="171"/>
      <c r="D29" s="171"/>
      <c r="E29" s="171"/>
      <c r="F29" s="171"/>
      <c r="G29" s="171"/>
      <c r="H29" s="171"/>
      <c r="I29" s="171"/>
      <c r="J29" s="171"/>
      <c r="K29" s="175"/>
      <c r="L29" s="175"/>
      <c r="M29" s="175"/>
      <c r="N29" s="175"/>
      <c r="O29" s="175"/>
      <c r="P29" s="175"/>
      <c r="Q29" s="175"/>
      <c r="R29" s="175"/>
      <c r="S29" s="175"/>
      <c r="T29" s="175"/>
      <c r="U29" s="175"/>
      <c r="V29" s="175"/>
      <c r="W29" s="175"/>
    </row>
    <row r="30" spans="1:23" s="52" customFormat="1" ht="15" customHeight="1">
      <c r="A30" s="164"/>
      <c r="B30" s="165" t="s">
        <v>125</v>
      </c>
      <c r="C30" s="171"/>
      <c r="D30" s="171"/>
      <c r="E30" s="171"/>
      <c r="F30" s="171"/>
      <c r="G30" s="171"/>
      <c r="H30" s="171"/>
      <c r="I30" s="171"/>
      <c r="J30" s="171"/>
      <c r="K30" s="175"/>
      <c r="L30" s="175"/>
      <c r="M30" s="175"/>
      <c r="N30" s="175"/>
      <c r="O30" s="175"/>
      <c r="P30" s="175"/>
      <c r="Q30" s="175"/>
      <c r="R30" s="175"/>
      <c r="S30" s="175"/>
      <c r="T30" s="175"/>
      <c r="U30" s="175"/>
      <c r="V30" s="175"/>
      <c r="W30" s="175"/>
    </row>
    <row r="31" spans="1:23" s="52" customFormat="1" ht="15" customHeight="1">
      <c r="A31" s="164"/>
      <c r="B31" s="172" t="s">
        <v>124</v>
      </c>
      <c r="C31" s="171"/>
      <c r="D31" s="171"/>
      <c r="E31" s="171"/>
      <c r="F31" s="171"/>
      <c r="G31" s="171"/>
      <c r="H31" s="171"/>
      <c r="I31" s="171"/>
      <c r="J31" s="171"/>
      <c r="K31" s="175"/>
      <c r="L31" s="175"/>
      <c r="M31" s="175"/>
      <c r="N31" s="175"/>
      <c r="O31" s="175"/>
      <c r="P31" s="175"/>
      <c r="Q31" s="175"/>
      <c r="R31" s="175"/>
      <c r="S31" s="175"/>
      <c r="T31" s="175"/>
      <c r="U31" s="175"/>
      <c r="V31" s="175"/>
      <c r="W31" s="175"/>
    </row>
    <row r="32" spans="1:23" s="52" customFormat="1" ht="15" customHeight="1">
      <c r="A32" s="164"/>
      <c r="B32" s="172" t="s">
        <v>126</v>
      </c>
      <c r="C32" s="171"/>
      <c r="D32" s="171"/>
      <c r="E32" s="171"/>
      <c r="F32" s="171"/>
      <c r="G32" s="171"/>
      <c r="H32" s="171"/>
      <c r="I32" s="171"/>
      <c r="J32" s="171"/>
      <c r="K32" s="175"/>
      <c r="L32" s="175"/>
      <c r="M32" s="175"/>
      <c r="N32" s="175"/>
      <c r="O32" s="175"/>
      <c r="P32" s="175"/>
      <c r="Q32" s="175"/>
      <c r="R32" s="175"/>
      <c r="S32" s="175"/>
      <c r="T32" s="175"/>
      <c r="U32" s="175"/>
      <c r="V32" s="175"/>
      <c r="W32" s="175"/>
    </row>
    <row r="33" spans="1:23" s="52" customFormat="1" ht="15" customHeight="1">
      <c r="A33" s="164"/>
      <c r="B33" s="165" t="s">
        <v>122</v>
      </c>
      <c r="C33" s="172"/>
      <c r="D33" s="171"/>
      <c r="E33" s="171"/>
      <c r="F33" s="171"/>
      <c r="G33" s="171"/>
      <c r="H33" s="171"/>
      <c r="I33" s="171"/>
      <c r="J33" s="171"/>
      <c r="K33" s="175"/>
      <c r="L33" s="175"/>
      <c r="M33" s="175"/>
      <c r="N33" s="175"/>
      <c r="O33" s="175"/>
      <c r="P33" s="175"/>
      <c r="Q33" s="175"/>
      <c r="R33" s="175"/>
      <c r="S33" s="175"/>
      <c r="T33" s="175"/>
      <c r="U33" s="175"/>
      <c r="V33" s="175"/>
      <c r="W33" s="175"/>
    </row>
    <row r="34" spans="1:23" s="52" customFormat="1" ht="15" customHeight="1">
      <c r="A34" s="164"/>
      <c r="B34" s="246" t="s">
        <v>67</v>
      </c>
      <c r="C34" s="246"/>
      <c r="D34" s="171"/>
      <c r="E34" s="171"/>
      <c r="F34" s="171"/>
      <c r="G34" s="171"/>
      <c r="H34" s="171"/>
      <c r="I34" s="171"/>
      <c r="J34" s="171"/>
      <c r="K34" s="175"/>
      <c r="L34" s="175"/>
      <c r="M34" s="175"/>
      <c r="N34" s="175"/>
      <c r="O34" s="175"/>
      <c r="P34" s="175"/>
      <c r="Q34" s="175"/>
      <c r="R34" s="175"/>
      <c r="S34" s="175"/>
      <c r="T34" s="175"/>
      <c r="U34" s="175"/>
      <c r="V34" s="175"/>
      <c r="W34" s="175"/>
    </row>
    <row r="35" spans="1:23" s="52" customFormat="1" ht="15" customHeight="1">
      <c r="A35" s="164"/>
      <c r="B35" s="165" t="s">
        <v>123</v>
      </c>
      <c r="C35" s="171"/>
      <c r="D35" s="171"/>
      <c r="E35" s="171"/>
      <c r="F35" s="171"/>
      <c r="G35" s="171"/>
      <c r="H35" s="171"/>
      <c r="I35" s="171"/>
      <c r="J35" s="171"/>
      <c r="K35" s="175"/>
      <c r="L35" s="175"/>
      <c r="M35" s="175"/>
      <c r="N35" s="175"/>
      <c r="O35" s="175"/>
      <c r="P35" s="175"/>
      <c r="Q35" s="175"/>
      <c r="R35" s="175"/>
      <c r="S35" s="175"/>
      <c r="T35" s="175"/>
      <c r="U35" s="175"/>
      <c r="V35" s="175"/>
      <c r="W35" s="175"/>
    </row>
    <row r="36" spans="1:23" s="52" customFormat="1" ht="15" customHeight="1">
      <c r="A36" s="65"/>
      <c r="C36" s="50"/>
      <c r="D36" s="50"/>
      <c r="E36" s="50"/>
      <c r="F36" s="50"/>
      <c r="G36" s="50"/>
      <c r="H36" s="50"/>
      <c r="I36" s="50"/>
      <c r="J36" s="50"/>
    </row>
    <row r="37" spans="1:23" s="52" customFormat="1" ht="15" customHeight="1">
      <c r="A37" s="65"/>
      <c r="B37" s="124" t="s">
        <v>95</v>
      </c>
      <c r="C37" s="125"/>
      <c r="D37" s="125"/>
      <c r="E37" s="125"/>
      <c r="F37" s="125"/>
      <c r="G37" s="50"/>
      <c r="H37" s="50"/>
      <c r="I37" s="50"/>
      <c r="J37" s="50"/>
    </row>
    <row r="38" spans="1:23" s="52" customFormat="1" ht="30" customHeight="1">
      <c r="A38" s="65"/>
      <c r="B38" s="177"/>
      <c r="C38" s="178"/>
      <c r="D38" s="178"/>
      <c r="E38" s="178"/>
      <c r="F38" s="178"/>
      <c r="G38" s="178"/>
      <c r="H38" s="178"/>
      <c r="I38" s="178"/>
      <c r="J38" s="178"/>
    </row>
    <row r="39" spans="1:23" s="52" customFormat="1" ht="15" customHeight="1">
      <c r="A39" s="65"/>
      <c r="B39" s="58"/>
      <c r="C39" s="50"/>
      <c r="D39" s="50"/>
      <c r="E39" s="50"/>
      <c r="F39" s="50"/>
      <c r="G39" s="50"/>
      <c r="H39" s="50"/>
      <c r="I39" s="50"/>
      <c r="J39" s="50"/>
    </row>
    <row r="40" spans="1:23" s="52" customFormat="1" ht="15" customHeight="1">
      <c r="A40" s="65"/>
      <c r="B40" s="58"/>
      <c r="C40" s="50"/>
      <c r="D40" s="50"/>
      <c r="E40" s="50"/>
      <c r="F40" s="50"/>
      <c r="G40" s="50"/>
      <c r="H40" s="50"/>
      <c r="I40" s="50"/>
      <c r="J40" s="50"/>
    </row>
    <row r="41" spans="1:23" s="53" customFormat="1" ht="15" customHeight="1">
      <c r="A41" s="69"/>
      <c r="B41" s="57"/>
      <c r="C41" s="51"/>
      <c r="D41" s="51"/>
      <c r="E41" s="51"/>
      <c r="F41" s="51"/>
      <c r="G41" s="51"/>
      <c r="H41" s="51"/>
      <c r="I41" s="51"/>
      <c r="J41" s="51"/>
    </row>
  </sheetData>
  <sheetProtection algorithmName="SHA-512" hashValue="0JqIBmDanu2Ku1ekzoZNH+7lxHbq3y0me8CvLnxF3V8NMWQJlR06YUczNKtJQYphIZI+k/xwXyEnYfohisBb8g==" saltValue="OQdJpnYBjd02i6sPtehBoA==" spinCount="100000" sheet="1" insertRows="0"/>
  <mergeCells count="28">
    <mergeCell ref="H4:J4"/>
    <mergeCell ref="H5:J5"/>
    <mergeCell ref="C6:D6"/>
    <mergeCell ref="H6:J6"/>
    <mergeCell ref="C7:D7"/>
    <mergeCell ref="H7:J7"/>
    <mergeCell ref="D20:E20"/>
    <mergeCell ref="B8:C8"/>
    <mergeCell ref="D10:E10"/>
    <mergeCell ref="D11:E11"/>
    <mergeCell ref="D12:E12"/>
    <mergeCell ref="D13:E13"/>
    <mergeCell ref="D14:E14"/>
    <mergeCell ref="D15:E15"/>
    <mergeCell ref="D16:E16"/>
    <mergeCell ref="D17:E17"/>
    <mergeCell ref="D18:E18"/>
    <mergeCell ref="D19:E19"/>
    <mergeCell ref="A27:G27"/>
    <mergeCell ref="A28:G28"/>
    <mergeCell ref="B34:C34"/>
    <mergeCell ref="B38:J38"/>
    <mergeCell ref="D21:E21"/>
    <mergeCell ref="D22:E22"/>
    <mergeCell ref="D23:E23"/>
    <mergeCell ref="D24:E24"/>
    <mergeCell ref="D25:E25"/>
    <mergeCell ref="A26:G26"/>
  </mergeCells>
  <phoneticPr fontId="2"/>
  <conditionalFormatting sqref="F11:F25">
    <cfRule type="expression" dxfId="341" priority="3">
      <formula>$C11="その他"</formula>
    </cfRule>
    <cfRule type="expression" dxfId="340" priority="4">
      <formula>$C11&lt;&gt;"保育士等キャリアアップ研修"</formula>
    </cfRule>
    <cfRule type="expression" dxfId="339" priority="18" stopIfTrue="1">
      <formula>$C11="保育士等キャリアアップ研修"</formula>
    </cfRule>
  </conditionalFormatting>
  <conditionalFormatting sqref="H26:I26 C7 D8">
    <cfRule type="cellIs" dxfId="338" priority="17" operator="equal">
      <formula>""</formula>
    </cfRule>
  </conditionalFormatting>
  <conditionalFormatting sqref="E1">
    <cfRule type="cellIs" dxfId="337" priority="16" operator="equal">
      <formula>""</formula>
    </cfRule>
  </conditionalFormatting>
  <conditionalFormatting sqref="H3:J7">
    <cfRule type="cellIs" dxfId="336" priority="15" operator="equal">
      <formula>""</formula>
    </cfRule>
  </conditionalFormatting>
  <conditionalFormatting sqref="C6">
    <cfRule type="cellIs" dxfId="335" priority="14" operator="equal">
      <formula>""</formula>
    </cfRule>
  </conditionalFormatting>
  <conditionalFormatting sqref="D11:E25">
    <cfRule type="expression" dxfId="334" priority="11">
      <formula>$C11="横浜市（区）主催研修"</formula>
    </cfRule>
    <cfRule type="expression" dxfId="333" priority="12">
      <formula>$C11="園内研修"</formula>
    </cfRule>
    <cfRule type="expression" dxfId="332" priority="13">
      <formula>$C11="幼稚園教諭旧免許状更新講習・免許法認定講習"</formula>
    </cfRule>
  </conditionalFormatting>
  <conditionalFormatting sqref="H11:H25">
    <cfRule type="expression" dxfId="331" priority="1">
      <formula>$C11="その他"</formula>
    </cfRule>
    <cfRule type="expression" dxfId="330" priority="10">
      <formula>$C11="【職員処遇改善費のみ対象】横浜市（区）主催研修"</formula>
    </cfRule>
  </conditionalFormatting>
  <conditionalFormatting sqref="I11:I25">
    <cfRule type="expression" dxfId="329" priority="5">
      <formula>$C11="保育士等キャリアアップ研修"</formula>
    </cfRule>
    <cfRule type="expression" dxfId="328" priority="9">
      <formula>$C11="幼稚園教諭旧免許状更新講習・免許法認定講習"</formula>
    </cfRule>
  </conditionalFormatting>
  <conditionalFormatting sqref="G11:G25">
    <cfRule type="expression" dxfId="327" priority="2">
      <formula>$C11="その他"</formula>
    </cfRule>
    <cfRule type="expression" dxfId="326" priority="6">
      <formula>$C11="【職員処遇改善費のみ対象】横浜市（区）主催研修"</formula>
    </cfRule>
    <cfRule type="expression" dxfId="325" priority="7">
      <formula>$C11="園内研修"</formula>
    </cfRule>
    <cfRule type="expression" dxfId="324" priority="8">
      <formula>$C11="幼稚園教諭旧免許状更新講習・免許法認定講習"</formula>
    </cfRule>
  </conditionalFormatting>
  <dataValidations count="11">
    <dataValidation type="list" allowBlank="1" showInputMessage="1" showErrorMessage="1" sqref="O6">
      <formula1>" "</formula1>
    </dataValidation>
    <dataValidation type="list" allowBlank="1" showInputMessage="1" showErrorMessage="1" sqref="C11:C25">
      <formula1>INDIRECT($D$8)</formula1>
    </dataValidation>
    <dataValidation type="list" allowBlank="1" showInputMessage="1" showErrorMessage="1" sqref="D8">
      <formula1>"〇,×"</formula1>
    </dataValidation>
    <dataValidation type="textLength" operator="equal" allowBlank="1" showInputMessage="1" showErrorMessage="1" promptTitle="修了証番号" prompt="保育士等キャリアアップ研修の時のみ12桁の修了証番号を入力" sqref="G11:G25">
      <formula1>12</formula1>
    </dataValidation>
    <dataValidation type="custom" allowBlank="1" showInputMessage="1" showErrorMessage="1" promptTitle="講義名・テーマ" prompt="保育士等キャリアアップ研修の時は入力不要" sqref="F11:F25">
      <formula1>OR(AND(D11="保育士等キャリアアップ研修",F11=""),AND(D11="幼稚園教諭免許状更新講習",F11&lt;&gt;""))</formula1>
    </dataValidation>
    <dataValidation type="list" allowBlank="1" showInputMessage="1" showErrorMessage="1" promptTitle="実施主体" prompt="幼稚園教諭旧免許状更新講習時は入力不要" sqref="D11:E11">
      <formula1>INDIRECT($C$11)</formula1>
    </dataValidation>
    <dataValidation type="date" operator="lessThanOrEqual" allowBlank="1" showInputMessage="1" showErrorMessage="1" error="賃金改善開始月の４月以前に研修修了が必要です。" sqref="B11:B25">
      <formula1>45016</formula1>
    </dataValidation>
    <dataValidation type="list" allowBlank="1" showInputMessage="1" showErrorMessage="1" promptTitle="実施主体" prompt="幼稚園教諭旧免許状更新講習時は入力不要" sqref="D12:E25">
      <formula1>INDIRECT($C12)</formula1>
    </dataValidation>
    <dataValidation type="decimal" operator="greaterThanOrEqual" allowBlank="1" showInputMessage="1" showErrorMessage="1" sqref="I11:I25">
      <formula1>0</formula1>
    </dataValidation>
    <dataValidation type="list" allowBlank="1" showInputMessage="1" showErrorMessage="1" sqref="H11:H24">
      <formula1>INDIRECT($C$6)</formula1>
    </dataValidation>
    <dataValidation type="list" allowBlank="1" showInputMessage="1" showErrorMessage="1" sqref="H25">
      <formula1>INDIRECT($C$5)</formula1>
    </dataValidation>
  </dataValidations>
  <printOptions horizontalCentered="1"/>
  <pageMargins left="0.25" right="0.25" top="0.75" bottom="0.75" header="0.3" footer="0.3"/>
  <pageSetup paperSize="8" scale="99" orientation="landscape" cellComments="asDisplayed"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マスタ!$C$3:$C$4</xm:f>
          </x14:formula1>
          <xm:sqref>C6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W41"/>
  <sheetViews>
    <sheetView showZeros="0" view="pageBreakPreview" topLeftCell="A2" zoomScale="85" zoomScaleNormal="70" zoomScaleSheetLayoutView="85" workbookViewId="0">
      <selection activeCell="B11" sqref="B11"/>
    </sheetView>
  </sheetViews>
  <sheetFormatPr defaultRowHeight="18.75"/>
  <cols>
    <col min="1" max="1" width="5" style="66" customWidth="1"/>
    <col min="2" max="2" width="13.625" style="71" customWidth="1"/>
    <col min="3" max="3" width="33.875" style="2" customWidth="1"/>
    <col min="4" max="4" width="9.375" style="2" customWidth="1"/>
    <col min="5" max="5" width="37.625" style="2" customWidth="1"/>
    <col min="6" max="6" width="42.875" style="2" customWidth="1"/>
    <col min="7" max="7" width="19.625" style="2" customWidth="1"/>
    <col min="8" max="8" width="19" style="2" customWidth="1"/>
    <col min="9" max="9" width="15.625" style="2" hidden="1" customWidth="1"/>
    <col min="10" max="10" width="27.5" style="2" customWidth="1"/>
    <col min="11" max="12" width="9" style="2" customWidth="1"/>
    <col min="13" max="14" width="9" style="2"/>
    <col min="15" max="15" width="50.625" style="2" customWidth="1"/>
    <col min="16" max="16384" width="9" style="2"/>
  </cols>
  <sheetData>
    <row r="1" spans="1:23" ht="29.25" customHeight="1">
      <c r="A1" s="74" t="s">
        <v>73</v>
      </c>
      <c r="B1" s="70"/>
      <c r="C1" s="59"/>
      <c r="D1" s="60" t="s">
        <v>62</v>
      </c>
      <c r="E1" s="122">
        <f>①集計表!F1</f>
        <v>5</v>
      </c>
      <c r="F1" s="61" t="s">
        <v>110</v>
      </c>
      <c r="G1" s="59"/>
      <c r="H1" s="59"/>
      <c r="I1" s="59"/>
      <c r="J1" s="73"/>
      <c r="K1" s="173"/>
      <c r="L1" s="173"/>
      <c r="M1" s="173"/>
      <c r="N1" s="173"/>
      <c r="O1" s="173"/>
      <c r="P1" s="173"/>
      <c r="Q1" s="173"/>
      <c r="R1" s="173"/>
      <c r="S1" s="173"/>
      <c r="T1" s="173"/>
      <c r="U1" s="173"/>
      <c r="V1" s="173"/>
      <c r="W1" s="173"/>
    </row>
    <row r="2" spans="1:23" ht="19.5" thickBot="1">
      <c r="A2" s="65"/>
      <c r="B2" s="58"/>
      <c r="C2" s="1"/>
      <c r="D2" s="1"/>
      <c r="E2" s="1"/>
      <c r="F2" s="4"/>
      <c r="G2" s="1"/>
      <c r="H2" s="5"/>
      <c r="I2" s="5"/>
      <c r="J2" s="5"/>
      <c r="K2" s="173"/>
      <c r="L2" s="173"/>
      <c r="M2" s="173"/>
      <c r="N2" s="173"/>
      <c r="O2" s="173"/>
      <c r="P2" s="173"/>
      <c r="Q2" s="173"/>
      <c r="R2" s="173"/>
      <c r="S2" s="173"/>
      <c r="T2" s="173"/>
      <c r="U2" s="173"/>
      <c r="V2" s="173"/>
      <c r="W2" s="173"/>
    </row>
    <row r="3" spans="1:23" s="6" customFormat="1" ht="24.95" customHeight="1">
      <c r="A3" s="66"/>
      <c r="B3" s="58"/>
      <c r="C3" s="3"/>
      <c r="D3" s="3"/>
      <c r="E3" s="3"/>
      <c r="F3" s="7"/>
      <c r="G3" s="8" t="s">
        <v>1</v>
      </c>
      <c r="H3" s="121">
        <f>①集計表!O3</f>
        <v>0</v>
      </c>
      <c r="I3" s="120" t="s">
        <v>3</v>
      </c>
      <c r="J3" s="120" t="s">
        <v>3</v>
      </c>
      <c r="K3" s="174"/>
      <c r="L3" s="174"/>
      <c r="M3" s="174"/>
      <c r="N3" s="174"/>
      <c r="O3" s="174"/>
      <c r="P3" s="174"/>
      <c r="Q3" s="174"/>
      <c r="R3" s="174"/>
      <c r="S3" s="174"/>
      <c r="T3" s="174"/>
      <c r="U3" s="174"/>
      <c r="V3" s="174"/>
      <c r="W3" s="174"/>
    </row>
    <row r="4" spans="1:23" s="6" customFormat="1" ht="24.95" customHeight="1">
      <c r="A4" s="65"/>
      <c r="B4" s="58"/>
      <c r="C4" s="3"/>
      <c r="D4" s="3"/>
      <c r="E4" s="3"/>
      <c r="F4" s="7"/>
      <c r="G4" s="12" t="s">
        <v>4</v>
      </c>
      <c r="H4" s="247">
        <f>①集計表!O4</f>
        <v>0</v>
      </c>
      <c r="I4" s="247"/>
      <c r="J4" s="248"/>
      <c r="K4" s="174"/>
      <c r="L4" s="174"/>
      <c r="M4" s="174"/>
      <c r="N4" s="174"/>
      <c r="O4" s="174"/>
      <c r="P4" s="174"/>
      <c r="Q4" s="174"/>
      <c r="R4" s="174"/>
      <c r="S4" s="174"/>
      <c r="T4" s="174"/>
      <c r="U4" s="174"/>
      <c r="V4" s="174"/>
      <c r="W4" s="174"/>
    </row>
    <row r="5" spans="1:23" s="6" customFormat="1" ht="24.95" customHeight="1" thickBot="1">
      <c r="A5" s="65"/>
      <c r="B5" s="77"/>
      <c r="C5" s="3"/>
      <c r="D5" s="14"/>
      <c r="E5" s="14"/>
      <c r="F5" s="7"/>
      <c r="G5" s="15" t="s">
        <v>7</v>
      </c>
      <c r="H5" s="249">
        <f>①集計表!O5</f>
        <v>0</v>
      </c>
      <c r="I5" s="249"/>
      <c r="J5" s="250"/>
      <c r="K5" s="174"/>
      <c r="L5" s="174"/>
      <c r="M5" s="174"/>
      <c r="N5" s="174"/>
      <c r="O5" s="174"/>
      <c r="P5" s="174"/>
      <c r="Q5" s="174"/>
      <c r="R5" s="174"/>
      <c r="S5" s="174"/>
      <c r="T5" s="174"/>
      <c r="U5" s="174"/>
      <c r="V5" s="174"/>
      <c r="W5" s="174"/>
    </row>
    <row r="6" spans="1:23" s="6" customFormat="1" ht="24.95" customHeight="1">
      <c r="A6" s="65"/>
      <c r="B6" s="72" t="s">
        <v>6</v>
      </c>
      <c r="C6" s="260"/>
      <c r="D6" s="261"/>
      <c r="E6" s="14"/>
      <c r="F6" s="7"/>
      <c r="G6" s="76" t="s">
        <v>64</v>
      </c>
      <c r="H6" s="249">
        <f>①集計表!O6</f>
        <v>0</v>
      </c>
      <c r="I6" s="249"/>
      <c r="J6" s="250"/>
      <c r="K6" s="174"/>
      <c r="L6" s="174" t="str">
        <f>IF(C6="なし_職員処遇改善費の対象者","研修名_職員処遇改善費","研修名_処遇Ⅱ")</f>
        <v>研修名_処遇Ⅱ</v>
      </c>
      <c r="M6" s="174"/>
      <c r="N6" s="174"/>
      <c r="O6" s="174"/>
      <c r="P6" s="174"/>
      <c r="Q6" s="174"/>
      <c r="R6" s="174"/>
      <c r="S6" s="174"/>
      <c r="T6" s="174"/>
      <c r="U6" s="174"/>
      <c r="V6" s="174"/>
      <c r="W6" s="174"/>
    </row>
    <row r="7" spans="1:23" s="6" customFormat="1" ht="24.95" customHeight="1" thickBot="1">
      <c r="A7" s="65"/>
      <c r="B7" s="140" t="s">
        <v>9</v>
      </c>
      <c r="C7" s="262"/>
      <c r="D7" s="263"/>
      <c r="E7" s="14"/>
      <c r="F7" s="7"/>
      <c r="G7" s="17" t="s">
        <v>65</v>
      </c>
      <c r="H7" s="251">
        <f>①集計表!O7</f>
        <v>0</v>
      </c>
      <c r="I7" s="252"/>
      <c r="J7" s="253"/>
      <c r="K7" s="174"/>
      <c r="L7" s="174"/>
      <c r="M7" s="174"/>
      <c r="N7" s="174"/>
      <c r="O7" s="174"/>
      <c r="P7" s="174"/>
      <c r="Q7" s="174"/>
      <c r="R7" s="174"/>
      <c r="S7" s="174"/>
      <c r="T7" s="174"/>
      <c r="U7" s="174"/>
      <c r="V7" s="174"/>
      <c r="W7" s="174"/>
    </row>
    <row r="8" spans="1:23" s="6" customFormat="1" ht="24.95" customHeight="1" thickBot="1">
      <c r="A8" s="65"/>
      <c r="B8" s="258" t="s">
        <v>111</v>
      </c>
      <c r="C8" s="259"/>
      <c r="D8" s="176" t="s">
        <v>113</v>
      </c>
      <c r="E8" s="14"/>
      <c r="F8" s="7"/>
      <c r="G8" s="131"/>
      <c r="H8" s="139"/>
      <c r="I8" s="139"/>
      <c r="J8" s="7"/>
      <c r="K8" s="174"/>
      <c r="L8" s="174"/>
      <c r="M8" s="174"/>
      <c r="N8" s="174"/>
      <c r="O8" s="174"/>
      <c r="P8" s="174"/>
      <c r="Q8" s="174"/>
      <c r="R8" s="174"/>
      <c r="S8" s="174"/>
      <c r="T8" s="174"/>
      <c r="U8" s="174"/>
      <c r="V8" s="174"/>
      <c r="W8" s="174"/>
    </row>
    <row r="9" spans="1:23" ht="24.95" customHeight="1">
      <c r="A9" s="65"/>
      <c r="B9" s="58"/>
      <c r="C9" s="19"/>
      <c r="D9" s="20"/>
      <c r="E9" s="20"/>
      <c r="F9" s="19"/>
      <c r="G9" s="19"/>
      <c r="H9" s="21"/>
      <c r="I9" s="22"/>
      <c r="J9" s="23"/>
      <c r="K9" s="173"/>
      <c r="L9" s="173"/>
      <c r="M9" s="173"/>
      <c r="N9" s="173"/>
      <c r="O9" s="173"/>
      <c r="P9" s="173"/>
      <c r="Q9" s="173"/>
      <c r="R9" s="173"/>
      <c r="S9" s="173"/>
      <c r="T9" s="173"/>
      <c r="U9" s="173"/>
      <c r="V9" s="173"/>
      <c r="W9" s="173"/>
    </row>
    <row r="10" spans="1:23" ht="69" customHeight="1" thickBot="1">
      <c r="A10" s="64" t="s">
        <v>15</v>
      </c>
      <c r="B10" s="134" t="s">
        <v>127</v>
      </c>
      <c r="C10" s="62" t="s">
        <v>106</v>
      </c>
      <c r="D10" s="256" t="s">
        <v>78</v>
      </c>
      <c r="E10" s="257"/>
      <c r="F10" s="62" t="s">
        <v>19</v>
      </c>
      <c r="G10" s="63" t="s">
        <v>20</v>
      </c>
      <c r="H10" s="75" t="s">
        <v>77</v>
      </c>
      <c r="I10" s="78" t="s">
        <v>76</v>
      </c>
      <c r="J10" s="62" t="s">
        <v>63</v>
      </c>
      <c r="K10" s="173"/>
      <c r="L10" s="173"/>
      <c r="M10" s="173"/>
      <c r="N10" s="173"/>
      <c r="O10" s="173"/>
      <c r="P10" s="173"/>
      <c r="Q10" s="173"/>
      <c r="R10" s="173"/>
      <c r="S10" s="173"/>
      <c r="T10" s="173"/>
      <c r="U10" s="173"/>
      <c r="V10" s="173"/>
      <c r="W10" s="173"/>
    </row>
    <row r="11" spans="1:23" ht="26.25" customHeight="1">
      <c r="A11" s="67">
        <v>1</v>
      </c>
      <c r="B11" s="81"/>
      <c r="C11" s="82"/>
      <c r="D11" s="244"/>
      <c r="E11" s="245"/>
      <c r="F11" s="83"/>
      <c r="G11" s="84"/>
      <c r="H11" s="85"/>
      <c r="I11" s="100"/>
      <c r="J11" s="86"/>
      <c r="K11" s="173">
        <f>IF(H11&lt;&gt;"",1,0)</f>
        <v>0</v>
      </c>
      <c r="L11" s="173" t="str">
        <f>IF(C11="その他",1,"")</f>
        <v/>
      </c>
      <c r="M11" s="173"/>
      <c r="N11" s="173"/>
      <c r="O11" s="173"/>
      <c r="P11" s="173"/>
      <c r="Q11" s="173"/>
      <c r="R11" s="173"/>
      <c r="S11" s="173"/>
      <c r="T11" s="173"/>
      <c r="U11" s="173"/>
      <c r="V11" s="173"/>
      <c r="W11" s="173"/>
    </row>
    <row r="12" spans="1:23" ht="26.25" customHeight="1">
      <c r="A12" s="67">
        <v>2</v>
      </c>
      <c r="B12" s="81"/>
      <c r="C12" s="82"/>
      <c r="D12" s="244"/>
      <c r="E12" s="245"/>
      <c r="F12" s="83"/>
      <c r="G12" s="84"/>
      <c r="H12" s="87"/>
      <c r="I12" s="101"/>
      <c r="J12" s="86"/>
      <c r="K12" s="173">
        <f t="shared" ref="K12:K25" si="0">IF(H12&lt;&gt;"",1,0)</f>
        <v>0</v>
      </c>
      <c r="L12" s="173" t="str">
        <f t="shared" ref="L12:L25" si="1">IF(C12="その他",1,"")</f>
        <v/>
      </c>
      <c r="M12" s="173"/>
      <c r="N12" s="173"/>
      <c r="O12" s="173"/>
      <c r="P12" s="173"/>
      <c r="Q12" s="173"/>
      <c r="R12" s="173"/>
      <c r="S12" s="173"/>
      <c r="T12" s="173"/>
      <c r="U12" s="173"/>
      <c r="V12" s="173"/>
      <c r="W12" s="173"/>
    </row>
    <row r="13" spans="1:23" ht="26.25" customHeight="1">
      <c r="A13" s="67">
        <v>3</v>
      </c>
      <c r="B13" s="81"/>
      <c r="C13" s="82"/>
      <c r="D13" s="244"/>
      <c r="E13" s="245"/>
      <c r="F13" s="83"/>
      <c r="G13" s="84"/>
      <c r="H13" s="87"/>
      <c r="I13" s="101"/>
      <c r="J13" s="86"/>
      <c r="K13" s="173">
        <f t="shared" si="0"/>
        <v>0</v>
      </c>
      <c r="L13" s="173" t="str">
        <f t="shared" si="1"/>
        <v/>
      </c>
      <c r="M13" s="173"/>
      <c r="N13" s="173"/>
      <c r="O13" s="173"/>
      <c r="P13" s="173"/>
      <c r="Q13" s="173"/>
      <c r="R13" s="173"/>
      <c r="S13" s="173"/>
      <c r="T13" s="173"/>
      <c r="U13" s="173"/>
      <c r="V13" s="173"/>
      <c r="W13" s="173"/>
    </row>
    <row r="14" spans="1:23" ht="26.25" customHeight="1">
      <c r="A14" s="67">
        <v>4</v>
      </c>
      <c r="B14" s="81"/>
      <c r="C14" s="82"/>
      <c r="D14" s="244"/>
      <c r="E14" s="245"/>
      <c r="F14" s="83"/>
      <c r="G14" s="84"/>
      <c r="H14" s="87"/>
      <c r="I14" s="101"/>
      <c r="J14" s="86"/>
      <c r="K14" s="173">
        <f>IF(H14&lt;&gt;"",1,0)</f>
        <v>0</v>
      </c>
      <c r="L14" s="173" t="str">
        <f t="shared" si="1"/>
        <v/>
      </c>
      <c r="M14" s="173"/>
      <c r="N14" s="173"/>
      <c r="O14" s="173"/>
      <c r="P14" s="173"/>
      <c r="Q14" s="173"/>
      <c r="R14" s="173"/>
      <c r="S14" s="173"/>
      <c r="T14" s="173"/>
      <c r="U14" s="173"/>
      <c r="V14" s="173"/>
      <c r="W14" s="173"/>
    </row>
    <row r="15" spans="1:23" ht="26.25" customHeight="1">
      <c r="A15" s="67">
        <v>5</v>
      </c>
      <c r="B15" s="81"/>
      <c r="C15" s="82"/>
      <c r="D15" s="244"/>
      <c r="E15" s="245"/>
      <c r="F15" s="83"/>
      <c r="G15" s="84"/>
      <c r="H15" s="87"/>
      <c r="I15" s="101"/>
      <c r="J15" s="86"/>
      <c r="K15" s="173">
        <f t="shared" si="0"/>
        <v>0</v>
      </c>
      <c r="L15" s="173" t="str">
        <f t="shared" si="1"/>
        <v/>
      </c>
      <c r="M15" s="173"/>
      <c r="N15" s="173"/>
      <c r="O15" s="173"/>
      <c r="P15" s="173"/>
      <c r="Q15" s="173"/>
      <c r="R15" s="173"/>
      <c r="S15" s="173"/>
      <c r="T15" s="173"/>
      <c r="U15" s="173"/>
      <c r="V15" s="173"/>
      <c r="W15" s="173"/>
    </row>
    <row r="16" spans="1:23" ht="26.25" customHeight="1">
      <c r="A16" s="67">
        <v>6</v>
      </c>
      <c r="B16" s="81"/>
      <c r="C16" s="82"/>
      <c r="D16" s="244"/>
      <c r="E16" s="245"/>
      <c r="F16" s="83"/>
      <c r="G16" s="84"/>
      <c r="H16" s="87"/>
      <c r="I16" s="101"/>
      <c r="J16" s="86"/>
      <c r="K16" s="173">
        <f t="shared" si="0"/>
        <v>0</v>
      </c>
      <c r="L16" s="173" t="str">
        <f t="shared" si="1"/>
        <v/>
      </c>
      <c r="M16" s="173"/>
      <c r="N16" s="173"/>
      <c r="O16" s="173"/>
      <c r="P16" s="173"/>
      <c r="Q16" s="173"/>
      <c r="R16" s="173"/>
      <c r="S16" s="173"/>
      <c r="T16" s="173"/>
      <c r="U16" s="173"/>
      <c r="V16" s="173"/>
      <c r="W16" s="173"/>
    </row>
    <row r="17" spans="1:23" ht="26.25" customHeight="1">
      <c r="A17" s="67">
        <v>7</v>
      </c>
      <c r="B17" s="81"/>
      <c r="C17" s="82"/>
      <c r="D17" s="244"/>
      <c r="E17" s="245"/>
      <c r="F17" s="83"/>
      <c r="G17" s="84"/>
      <c r="H17" s="87"/>
      <c r="I17" s="101"/>
      <c r="J17" s="86"/>
      <c r="K17" s="173">
        <f t="shared" si="0"/>
        <v>0</v>
      </c>
      <c r="L17" s="173" t="str">
        <f t="shared" si="1"/>
        <v/>
      </c>
      <c r="M17" s="173"/>
      <c r="N17" s="173"/>
      <c r="O17" s="173"/>
      <c r="P17" s="173"/>
      <c r="Q17" s="173"/>
      <c r="R17" s="173"/>
      <c r="S17" s="173"/>
      <c r="T17" s="173"/>
      <c r="U17" s="173"/>
      <c r="V17" s="173"/>
      <c r="W17" s="173"/>
    </row>
    <row r="18" spans="1:23" ht="26.25" customHeight="1">
      <c r="A18" s="67">
        <v>8</v>
      </c>
      <c r="B18" s="81"/>
      <c r="C18" s="82"/>
      <c r="D18" s="244"/>
      <c r="E18" s="245"/>
      <c r="F18" s="83"/>
      <c r="G18" s="84"/>
      <c r="H18" s="87"/>
      <c r="I18" s="101"/>
      <c r="J18" s="86"/>
      <c r="K18" s="173">
        <f t="shared" si="0"/>
        <v>0</v>
      </c>
      <c r="L18" s="173" t="str">
        <f t="shared" si="1"/>
        <v/>
      </c>
      <c r="M18" s="173"/>
      <c r="N18" s="173"/>
      <c r="O18" s="173"/>
      <c r="P18" s="173"/>
      <c r="Q18" s="173"/>
      <c r="R18" s="173"/>
      <c r="S18" s="173"/>
      <c r="T18" s="173"/>
      <c r="U18" s="173"/>
      <c r="V18" s="173"/>
      <c r="W18" s="173"/>
    </row>
    <row r="19" spans="1:23" ht="26.25" customHeight="1">
      <c r="A19" s="67">
        <v>9</v>
      </c>
      <c r="B19" s="81"/>
      <c r="C19" s="82"/>
      <c r="D19" s="244"/>
      <c r="E19" s="245"/>
      <c r="F19" s="83"/>
      <c r="G19" s="84"/>
      <c r="H19" s="87"/>
      <c r="I19" s="101"/>
      <c r="J19" s="86"/>
      <c r="K19" s="173">
        <f t="shared" si="0"/>
        <v>0</v>
      </c>
      <c r="L19" s="173" t="str">
        <f t="shared" si="1"/>
        <v/>
      </c>
      <c r="M19" s="173"/>
      <c r="N19" s="173"/>
      <c r="O19" s="173"/>
      <c r="P19" s="173"/>
      <c r="Q19" s="173"/>
      <c r="R19" s="173"/>
      <c r="S19" s="173"/>
      <c r="T19" s="173"/>
      <c r="U19" s="173"/>
      <c r="V19" s="173"/>
      <c r="W19" s="173"/>
    </row>
    <row r="20" spans="1:23" ht="26.25" customHeight="1">
      <c r="A20" s="67">
        <v>10</v>
      </c>
      <c r="B20" s="81"/>
      <c r="C20" s="82"/>
      <c r="D20" s="244"/>
      <c r="E20" s="245"/>
      <c r="F20" s="83"/>
      <c r="G20" s="84"/>
      <c r="H20" s="87"/>
      <c r="I20" s="101"/>
      <c r="J20" s="86"/>
      <c r="K20" s="173">
        <f t="shared" si="0"/>
        <v>0</v>
      </c>
      <c r="L20" s="173" t="str">
        <f t="shared" si="1"/>
        <v/>
      </c>
      <c r="M20" s="173"/>
      <c r="N20" s="173"/>
      <c r="O20" s="173"/>
      <c r="P20" s="173"/>
      <c r="Q20" s="173"/>
      <c r="R20" s="173"/>
      <c r="S20" s="173"/>
      <c r="T20" s="173"/>
      <c r="U20" s="173"/>
      <c r="V20" s="173"/>
      <c r="W20" s="173"/>
    </row>
    <row r="21" spans="1:23" ht="26.25" customHeight="1">
      <c r="A21" s="67">
        <v>11</v>
      </c>
      <c r="B21" s="81"/>
      <c r="C21" s="82"/>
      <c r="D21" s="244"/>
      <c r="E21" s="245"/>
      <c r="F21" s="83"/>
      <c r="G21" s="84"/>
      <c r="H21" s="87"/>
      <c r="I21" s="101"/>
      <c r="J21" s="86"/>
      <c r="K21" s="173">
        <f t="shared" si="0"/>
        <v>0</v>
      </c>
      <c r="L21" s="173" t="str">
        <f t="shared" si="1"/>
        <v/>
      </c>
      <c r="M21" s="173"/>
      <c r="N21" s="173"/>
      <c r="O21" s="173"/>
      <c r="P21" s="173"/>
      <c r="Q21" s="173"/>
      <c r="R21" s="173"/>
      <c r="S21" s="173"/>
      <c r="T21" s="173"/>
      <c r="U21" s="173"/>
      <c r="V21" s="173"/>
      <c r="W21" s="173"/>
    </row>
    <row r="22" spans="1:23" ht="26.25" customHeight="1">
      <c r="A22" s="67">
        <v>12</v>
      </c>
      <c r="B22" s="81"/>
      <c r="C22" s="82"/>
      <c r="D22" s="244"/>
      <c r="E22" s="245"/>
      <c r="F22" s="83"/>
      <c r="G22" s="84"/>
      <c r="H22" s="87"/>
      <c r="I22" s="101"/>
      <c r="J22" s="86"/>
      <c r="K22" s="173">
        <f t="shared" si="0"/>
        <v>0</v>
      </c>
      <c r="L22" s="173" t="str">
        <f t="shared" si="1"/>
        <v/>
      </c>
      <c r="M22" s="173"/>
      <c r="N22" s="173"/>
      <c r="O22" s="173"/>
      <c r="P22" s="173"/>
      <c r="Q22" s="173"/>
      <c r="R22" s="173"/>
      <c r="S22" s="173"/>
      <c r="T22" s="173"/>
      <c r="U22" s="173"/>
      <c r="V22" s="173"/>
      <c r="W22" s="173"/>
    </row>
    <row r="23" spans="1:23" ht="26.25" customHeight="1">
      <c r="A23" s="67">
        <v>13</v>
      </c>
      <c r="B23" s="81"/>
      <c r="C23" s="82"/>
      <c r="D23" s="244"/>
      <c r="E23" s="245"/>
      <c r="F23" s="83"/>
      <c r="G23" s="84"/>
      <c r="H23" s="87"/>
      <c r="I23" s="101"/>
      <c r="J23" s="86"/>
      <c r="K23" s="173">
        <f t="shared" si="0"/>
        <v>0</v>
      </c>
      <c r="L23" s="173" t="str">
        <f t="shared" si="1"/>
        <v/>
      </c>
      <c r="M23" s="173"/>
      <c r="N23" s="173"/>
      <c r="O23" s="173"/>
      <c r="P23" s="173"/>
      <c r="Q23" s="173"/>
      <c r="R23" s="173"/>
      <c r="S23" s="173"/>
      <c r="T23" s="173"/>
      <c r="U23" s="173"/>
      <c r="V23" s="173"/>
      <c r="W23" s="173"/>
    </row>
    <row r="24" spans="1:23" ht="26.25" customHeight="1">
      <c r="A24" s="67">
        <v>14</v>
      </c>
      <c r="B24" s="81"/>
      <c r="C24" s="82"/>
      <c r="D24" s="244"/>
      <c r="E24" s="245"/>
      <c r="F24" s="83"/>
      <c r="G24" s="84"/>
      <c r="H24" s="87"/>
      <c r="I24" s="101"/>
      <c r="J24" s="86"/>
      <c r="K24" s="173">
        <f t="shared" si="0"/>
        <v>0</v>
      </c>
      <c r="L24" s="173" t="str">
        <f t="shared" si="1"/>
        <v/>
      </c>
      <c r="M24" s="173"/>
      <c r="N24" s="173"/>
      <c r="O24" s="173"/>
      <c r="P24" s="173"/>
      <c r="Q24" s="173"/>
      <c r="R24" s="173"/>
      <c r="S24" s="173"/>
      <c r="T24" s="173"/>
      <c r="U24" s="173"/>
      <c r="V24" s="173"/>
      <c r="W24" s="173"/>
    </row>
    <row r="25" spans="1:23" ht="26.25" customHeight="1" thickBot="1">
      <c r="A25" s="68">
        <v>15</v>
      </c>
      <c r="B25" s="88"/>
      <c r="C25" s="123"/>
      <c r="D25" s="254"/>
      <c r="E25" s="255"/>
      <c r="F25" s="89"/>
      <c r="G25" s="90"/>
      <c r="H25" s="92"/>
      <c r="I25" s="101"/>
      <c r="J25" s="91"/>
      <c r="K25" s="173">
        <f t="shared" si="0"/>
        <v>0</v>
      </c>
      <c r="L25" s="173" t="str">
        <f t="shared" si="1"/>
        <v/>
      </c>
      <c r="M25" s="173"/>
      <c r="N25" s="173"/>
      <c r="O25" s="173"/>
      <c r="P25" s="173"/>
      <c r="Q25" s="173"/>
      <c r="R25" s="173"/>
      <c r="S25" s="173"/>
      <c r="T25" s="173"/>
      <c r="U25" s="173"/>
      <c r="V25" s="173"/>
      <c r="W25" s="173"/>
    </row>
    <row r="26" spans="1:23" ht="26.25" customHeight="1" thickTop="1" thickBot="1">
      <c r="A26" s="240" t="s">
        <v>66</v>
      </c>
      <c r="B26" s="241"/>
      <c r="C26" s="242"/>
      <c r="D26" s="242"/>
      <c r="E26" s="242"/>
      <c r="F26" s="241"/>
      <c r="G26" s="243"/>
      <c r="H26" s="107">
        <f>(SUMIF(C11:C25,"保育士等キャリアアップ研修",K11:K25)+SUMIF(C11:C25,"幼稚園教諭旧免許状更新講習・免許法認定講習",K11:K25)+SUMIF(C11:C25,"その他",L11:L25))</f>
        <v>0</v>
      </c>
      <c r="I26" s="102">
        <f>SUM(I27:I28)</f>
        <v>0</v>
      </c>
      <c r="J26" s="169"/>
      <c r="K26" s="173"/>
      <c r="L26" s="173"/>
      <c r="M26" s="173"/>
      <c r="N26" s="173"/>
      <c r="O26" s="173"/>
      <c r="P26" s="173"/>
      <c r="Q26" s="173"/>
      <c r="R26" s="173"/>
      <c r="S26" s="173"/>
      <c r="T26" s="173"/>
      <c r="U26" s="173"/>
      <c r="V26" s="173"/>
      <c r="W26" s="173"/>
    </row>
    <row r="27" spans="1:23" ht="26.25" hidden="1" customHeight="1" thickBot="1">
      <c r="A27" s="240"/>
      <c r="B27" s="241"/>
      <c r="C27" s="242"/>
      <c r="D27" s="242"/>
      <c r="E27" s="242"/>
      <c r="F27" s="241"/>
      <c r="G27" s="243"/>
      <c r="H27" s="106" t="s">
        <v>93</v>
      </c>
      <c r="I27" s="102">
        <f>SUMIF(C11:C25,"園内研修",I11:I25)</f>
        <v>0</v>
      </c>
      <c r="J27" s="169" t="e">
        <f>I27/(I27+I28)</f>
        <v>#DIV/0!</v>
      </c>
      <c r="K27" s="173"/>
      <c r="L27" s="173"/>
      <c r="M27" s="173"/>
      <c r="N27" s="173"/>
      <c r="O27" s="173"/>
      <c r="P27" s="173"/>
      <c r="Q27" s="173"/>
      <c r="R27" s="173"/>
      <c r="S27" s="173"/>
      <c r="T27" s="173"/>
      <c r="U27" s="173"/>
      <c r="V27" s="173"/>
      <c r="W27" s="173"/>
    </row>
    <row r="28" spans="1:23" ht="26.25" hidden="1" customHeight="1" thickBot="1">
      <c r="A28" s="240"/>
      <c r="B28" s="241"/>
      <c r="C28" s="242"/>
      <c r="D28" s="242"/>
      <c r="E28" s="242"/>
      <c r="F28" s="241"/>
      <c r="G28" s="243"/>
      <c r="H28" s="106" t="s">
        <v>94</v>
      </c>
      <c r="I28" s="102">
        <f>SUMIF(C11:C25,"横浜市（区）主催研修",I11:I25)</f>
        <v>0</v>
      </c>
      <c r="J28" s="169"/>
      <c r="K28" s="173"/>
      <c r="L28" s="173"/>
      <c r="M28" s="173"/>
      <c r="N28" s="173"/>
      <c r="O28" s="173"/>
      <c r="P28" s="173"/>
      <c r="Q28" s="173"/>
      <c r="R28" s="173"/>
      <c r="S28" s="173"/>
      <c r="T28" s="173"/>
      <c r="U28" s="173"/>
      <c r="V28" s="173"/>
      <c r="W28" s="173"/>
    </row>
    <row r="29" spans="1:23" s="52" customFormat="1" ht="15" customHeight="1">
      <c r="A29" s="164"/>
      <c r="B29" s="170" t="s">
        <v>68</v>
      </c>
      <c r="C29" s="171"/>
      <c r="D29" s="171"/>
      <c r="E29" s="171"/>
      <c r="F29" s="171"/>
      <c r="G29" s="171"/>
      <c r="H29" s="171"/>
      <c r="I29" s="171"/>
      <c r="J29" s="171"/>
      <c r="K29" s="175"/>
      <c r="L29" s="175"/>
      <c r="M29" s="175"/>
      <c r="N29" s="175"/>
      <c r="O29" s="175"/>
      <c r="P29" s="175"/>
      <c r="Q29" s="175"/>
      <c r="R29" s="175"/>
      <c r="S29" s="175"/>
      <c r="T29" s="175"/>
      <c r="U29" s="175"/>
      <c r="V29" s="175"/>
      <c r="W29" s="175"/>
    </row>
    <row r="30" spans="1:23" s="52" customFormat="1" ht="15" customHeight="1">
      <c r="A30" s="164"/>
      <c r="B30" s="165" t="s">
        <v>125</v>
      </c>
      <c r="C30" s="171"/>
      <c r="D30" s="171"/>
      <c r="E30" s="171"/>
      <c r="F30" s="171"/>
      <c r="G30" s="171"/>
      <c r="H30" s="171"/>
      <c r="I30" s="171"/>
      <c r="J30" s="171"/>
      <c r="K30" s="175"/>
      <c r="L30" s="175"/>
      <c r="M30" s="175"/>
      <c r="N30" s="175"/>
      <c r="O30" s="175"/>
      <c r="P30" s="175"/>
      <c r="Q30" s="175"/>
      <c r="R30" s="175"/>
      <c r="S30" s="175"/>
      <c r="T30" s="175"/>
      <c r="U30" s="175"/>
      <c r="V30" s="175"/>
      <c r="W30" s="175"/>
    </row>
    <row r="31" spans="1:23" s="52" customFormat="1" ht="15" customHeight="1">
      <c r="A31" s="164"/>
      <c r="B31" s="172" t="s">
        <v>124</v>
      </c>
      <c r="C31" s="171"/>
      <c r="D31" s="171"/>
      <c r="E31" s="171"/>
      <c r="F31" s="171"/>
      <c r="G31" s="171"/>
      <c r="H31" s="171"/>
      <c r="I31" s="171"/>
      <c r="J31" s="171"/>
      <c r="K31" s="175"/>
      <c r="L31" s="175"/>
      <c r="M31" s="175"/>
      <c r="N31" s="175"/>
      <c r="O31" s="175"/>
      <c r="P31" s="175"/>
      <c r="Q31" s="175"/>
      <c r="R31" s="175"/>
      <c r="S31" s="175"/>
      <c r="T31" s="175"/>
      <c r="U31" s="175"/>
      <c r="V31" s="175"/>
      <c r="W31" s="175"/>
    </row>
    <row r="32" spans="1:23" s="52" customFormat="1" ht="15" customHeight="1">
      <c r="A32" s="164"/>
      <c r="B32" s="172" t="s">
        <v>126</v>
      </c>
      <c r="C32" s="171"/>
      <c r="D32" s="171"/>
      <c r="E32" s="171"/>
      <c r="F32" s="171"/>
      <c r="G32" s="171"/>
      <c r="H32" s="171"/>
      <c r="I32" s="171"/>
      <c r="J32" s="171"/>
      <c r="K32" s="175"/>
      <c r="L32" s="175"/>
      <c r="M32" s="175"/>
      <c r="N32" s="175"/>
      <c r="O32" s="175"/>
      <c r="P32" s="175"/>
      <c r="Q32" s="175"/>
      <c r="R32" s="175"/>
      <c r="S32" s="175"/>
      <c r="T32" s="175"/>
      <c r="U32" s="175"/>
      <c r="V32" s="175"/>
      <c r="W32" s="175"/>
    </row>
    <row r="33" spans="1:23" s="52" customFormat="1" ht="15" customHeight="1">
      <c r="A33" s="164"/>
      <c r="B33" s="165" t="s">
        <v>122</v>
      </c>
      <c r="C33" s="172"/>
      <c r="D33" s="171"/>
      <c r="E33" s="171"/>
      <c r="F33" s="171"/>
      <c r="G33" s="171"/>
      <c r="H33" s="171"/>
      <c r="I33" s="171"/>
      <c r="J33" s="171"/>
      <c r="K33" s="175"/>
      <c r="L33" s="175"/>
      <c r="M33" s="175"/>
      <c r="N33" s="175"/>
      <c r="O33" s="175"/>
      <c r="P33" s="175"/>
      <c r="Q33" s="175"/>
      <c r="R33" s="175"/>
      <c r="S33" s="175"/>
      <c r="T33" s="175"/>
      <c r="U33" s="175"/>
      <c r="V33" s="175"/>
      <c r="W33" s="175"/>
    </row>
    <row r="34" spans="1:23" s="52" customFormat="1" ht="15" customHeight="1">
      <c r="A34" s="164"/>
      <c r="B34" s="246" t="s">
        <v>67</v>
      </c>
      <c r="C34" s="246"/>
      <c r="D34" s="171"/>
      <c r="E34" s="171"/>
      <c r="F34" s="171"/>
      <c r="G34" s="171"/>
      <c r="H34" s="171"/>
      <c r="I34" s="171"/>
      <c r="J34" s="171"/>
      <c r="K34" s="175"/>
      <c r="L34" s="175"/>
      <c r="M34" s="175"/>
      <c r="N34" s="175"/>
      <c r="O34" s="175"/>
      <c r="P34" s="175"/>
      <c r="Q34" s="175"/>
      <c r="R34" s="175"/>
      <c r="S34" s="175"/>
      <c r="T34" s="175"/>
      <c r="U34" s="175"/>
      <c r="V34" s="175"/>
      <c r="W34" s="175"/>
    </row>
    <row r="35" spans="1:23" s="52" customFormat="1" ht="15" customHeight="1">
      <c r="A35" s="164"/>
      <c r="B35" s="165" t="s">
        <v>123</v>
      </c>
      <c r="C35" s="171"/>
      <c r="D35" s="171"/>
      <c r="E35" s="171"/>
      <c r="F35" s="171"/>
      <c r="G35" s="171"/>
      <c r="H35" s="171"/>
      <c r="I35" s="171"/>
      <c r="J35" s="171"/>
      <c r="K35" s="175"/>
      <c r="L35" s="175"/>
      <c r="M35" s="175"/>
      <c r="N35" s="175"/>
      <c r="O35" s="175"/>
      <c r="P35" s="175"/>
      <c r="Q35" s="175"/>
      <c r="R35" s="175"/>
      <c r="S35" s="175"/>
      <c r="T35" s="175"/>
      <c r="U35" s="175"/>
      <c r="V35" s="175"/>
      <c r="W35" s="175"/>
    </row>
    <row r="36" spans="1:23" s="52" customFormat="1" ht="15" customHeight="1">
      <c r="A36" s="65"/>
      <c r="C36" s="50"/>
      <c r="D36" s="50"/>
      <c r="E36" s="50"/>
      <c r="F36" s="50"/>
      <c r="G36" s="50"/>
      <c r="H36" s="50"/>
      <c r="I36" s="50"/>
      <c r="J36" s="50"/>
    </row>
    <row r="37" spans="1:23" s="52" customFormat="1" ht="15" customHeight="1">
      <c r="A37" s="65"/>
      <c r="B37" s="124" t="s">
        <v>95</v>
      </c>
      <c r="C37" s="125"/>
      <c r="D37" s="125"/>
      <c r="E37" s="125"/>
      <c r="F37" s="125"/>
      <c r="G37" s="50"/>
      <c r="H37" s="50"/>
      <c r="I37" s="50"/>
      <c r="J37" s="50"/>
    </row>
    <row r="38" spans="1:23" s="52" customFormat="1" ht="30" customHeight="1">
      <c r="A38" s="65"/>
      <c r="B38" s="177"/>
      <c r="C38" s="178"/>
      <c r="D38" s="178"/>
      <c r="E38" s="178"/>
      <c r="F38" s="178"/>
      <c r="G38" s="178"/>
      <c r="H38" s="178"/>
      <c r="I38" s="178"/>
      <c r="J38" s="178"/>
    </row>
    <row r="39" spans="1:23" s="52" customFormat="1" ht="15" customHeight="1">
      <c r="A39" s="65"/>
      <c r="B39" s="58"/>
      <c r="C39" s="50"/>
      <c r="D39" s="50"/>
      <c r="E39" s="50"/>
      <c r="F39" s="50"/>
      <c r="G39" s="50"/>
      <c r="H39" s="50"/>
      <c r="I39" s="50"/>
      <c r="J39" s="50"/>
    </row>
    <row r="40" spans="1:23" s="52" customFormat="1" ht="15" customHeight="1">
      <c r="A40" s="65"/>
      <c r="B40" s="58"/>
      <c r="C40" s="50"/>
      <c r="D40" s="50"/>
      <c r="E40" s="50"/>
      <c r="F40" s="50"/>
      <c r="G40" s="50"/>
      <c r="H40" s="50"/>
      <c r="I40" s="50"/>
      <c r="J40" s="50"/>
    </row>
    <row r="41" spans="1:23" s="53" customFormat="1" ht="15" customHeight="1">
      <c r="A41" s="69"/>
      <c r="B41" s="57"/>
      <c r="C41" s="51"/>
      <c r="D41" s="51"/>
      <c r="E41" s="51"/>
      <c r="F41" s="51"/>
      <c r="G41" s="51"/>
      <c r="H41" s="51"/>
      <c r="I41" s="51"/>
      <c r="J41" s="51"/>
    </row>
  </sheetData>
  <sheetProtection algorithmName="SHA-512" hashValue="Oarf0mW5gwN3JM0yOJ6dAyMj+S32WSwGyCfAfahoeInry7zL+JCUUcCbdWPRTEztjzh5ja6wgfVgpRVCt1ghbA==" saltValue="YNDRKukSEDOh/XBVgmd5GA==" spinCount="100000" sheet="1" insertRows="0"/>
  <mergeCells count="28">
    <mergeCell ref="H4:J4"/>
    <mergeCell ref="H5:J5"/>
    <mergeCell ref="C6:D6"/>
    <mergeCell ref="H6:J6"/>
    <mergeCell ref="C7:D7"/>
    <mergeCell ref="H7:J7"/>
    <mergeCell ref="D20:E20"/>
    <mergeCell ref="B8:C8"/>
    <mergeCell ref="D10:E10"/>
    <mergeCell ref="D11:E11"/>
    <mergeCell ref="D12:E12"/>
    <mergeCell ref="D13:E13"/>
    <mergeCell ref="D14:E14"/>
    <mergeCell ref="D15:E15"/>
    <mergeCell ref="D16:E16"/>
    <mergeCell ref="D17:E17"/>
    <mergeCell ref="D18:E18"/>
    <mergeCell ref="D19:E19"/>
    <mergeCell ref="A27:G27"/>
    <mergeCell ref="A28:G28"/>
    <mergeCell ref="B34:C34"/>
    <mergeCell ref="B38:J38"/>
    <mergeCell ref="D21:E21"/>
    <mergeCell ref="D22:E22"/>
    <mergeCell ref="D23:E23"/>
    <mergeCell ref="D24:E24"/>
    <mergeCell ref="D25:E25"/>
    <mergeCell ref="A26:G26"/>
  </mergeCells>
  <phoneticPr fontId="2"/>
  <conditionalFormatting sqref="F11:F25">
    <cfRule type="expression" dxfId="323" priority="3">
      <formula>$C11="その他"</formula>
    </cfRule>
    <cfRule type="expression" dxfId="322" priority="4">
      <formula>$C11&lt;&gt;"保育士等キャリアアップ研修"</formula>
    </cfRule>
    <cfRule type="expression" dxfId="321" priority="18" stopIfTrue="1">
      <formula>$C11="保育士等キャリアアップ研修"</formula>
    </cfRule>
  </conditionalFormatting>
  <conditionalFormatting sqref="H26:I26 C7 D8">
    <cfRule type="cellIs" dxfId="320" priority="17" operator="equal">
      <formula>""</formula>
    </cfRule>
  </conditionalFormatting>
  <conditionalFormatting sqref="E1">
    <cfRule type="cellIs" dxfId="319" priority="16" operator="equal">
      <formula>""</formula>
    </cfRule>
  </conditionalFormatting>
  <conditionalFormatting sqref="H3:J7">
    <cfRule type="cellIs" dxfId="318" priority="15" operator="equal">
      <formula>""</formula>
    </cfRule>
  </conditionalFormatting>
  <conditionalFormatting sqref="C6">
    <cfRule type="cellIs" dxfId="317" priority="14" operator="equal">
      <formula>""</formula>
    </cfRule>
  </conditionalFormatting>
  <conditionalFormatting sqref="D11:E25">
    <cfRule type="expression" dxfId="316" priority="11">
      <formula>$C11="横浜市（区）主催研修"</formula>
    </cfRule>
    <cfRule type="expression" dxfId="315" priority="12">
      <formula>$C11="園内研修"</formula>
    </cfRule>
    <cfRule type="expression" dxfId="314" priority="13">
      <formula>$C11="幼稚園教諭旧免許状更新講習・免許法認定講習"</formula>
    </cfRule>
  </conditionalFormatting>
  <conditionalFormatting sqref="H11:H25">
    <cfRule type="expression" dxfId="313" priority="1">
      <formula>$C11="その他"</formula>
    </cfRule>
    <cfRule type="expression" dxfId="312" priority="10">
      <formula>$C11="【職員処遇改善費のみ対象】横浜市（区）主催研修"</formula>
    </cfRule>
  </conditionalFormatting>
  <conditionalFormatting sqref="I11:I25">
    <cfRule type="expression" dxfId="311" priority="5">
      <formula>$C11="保育士等キャリアアップ研修"</formula>
    </cfRule>
    <cfRule type="expression" dxfId="310" priority="9">
      <formula>$C11="幼稚園教諭旧免許状更新講習・免許法認定講習"</formula>
    </cfRule>
  </conditionalFormatting>
  <conditionalFormatting sqref="G11:G25">
    <cfRule type="expression" dxfId="309" priority="2">
      <formula>$C11="その他"</formula>
    </cfRule>
    <cfRule type="expression" dxfId="308" priority="6">
      <formula>$C11="【職員処遇改善費のみ対象】横浜市（区）主催研修"</formula>
    </cfRule>
    <cfRule type="expression" dxfId="307" priority="7">
      <formula>$C11="園内研修"</formula>
    </cfRule>
    <cfRule type="expression" dxfId="306" priority="8">
      <formula>$C11="幼稚園教諭旧免許状更新講習・免許法認定講習"</formula>
    </cfRule>
  </conditionalFormatting>
  <dataValidations count="11">
    <dataValidation type="list" allowBlank="1" showInputMessage="1" showErrorMessage="1" sqref="H25">
      <formula1>INDIRECT($C$5)</formula1>
    </dataValidation>
    <dataValidation type="list" allowBlank="1" showInputMessage="1" showErrorMessage="1" sqref="H11:H24">
      <formula1>INDIRECT($C$6)</formula1>
    </dataValidation>
    <dataValidation type="decimal" operator="greaterThanOrEqual" allowBlank="1" showInputMessage="1" showErrorMessage="1" sqref="I11:I25">
      <formula1>0</formula1>
    </dataValidation>
    <dataValidation type="list" allowBlank="1" showInputMessage="1" showErrorMessage="1" promptTitle="実施主体" prompt="幼稚園教諭旧免許状更新講習時は入力不要" sqref="D12:E25">
      <formula1>INDIRECT($C12)</formula1>
    </dataValidation>
    <dataValidation type="date" operator="lessThanOrEqual" allowBlank="1" showInputMessage="1" showErrorMessage="1" error="賃金改善開始月の４月以前に研修修了が必要です。" sqref="B11:B25">
      <formula1>45016</formula1>
    </dataValidation>
    <dataValidation type="list" allowBlank="1" showInputMessage="1" showErrorMessage="1" promptTitle="実施主体" prompt="幼稚園教諭旧免許状更新講習時は入力不要" sqref="D11:E11">
      <formula1>INDIRECT($C$11)</formula1>
    </dataValidation>
    <dataValidation type="custom" allowBlank="1" showInputMessage="1" showErrorMessage="1" promptTitle="講義名・テーマ" prompt="保育士等キャリアアップ研修の時は入力不要" sqref="F11:F25">
      <formula1>OR(AND(D11="保育士等キャリアアップ研修",F11=""),AND(D11="幼稚園教諭免許状更新講習",F11&lt;&gt;""))</formula1>
    </dataValidation>
    <dataValidation type="textLength" operator="equal" allowBlank="1" showInputMessage="1" showErrorMessage="1" promptTitle="修了証番号" prompt="保育士等キャリアアップ研修の時のみ12桁の修了証番号を入力" sqref="G11:G25">
      <formula1>12</formula1>
    </dataValidation>
    <dataValidation type="list" allowBlank="1" showInputMessage="1" showErrorMessage="1" sqref="D8">
      <formula1>"〇,×"</formula1>
    </dataValidation>
    <dataValidation type="list" allowBlank="1" showInputMessage="1" showErrorMessage="1" sqref="C11:C25">
      <formula1>INDIRECT($D$8)</formula1>
    </dataValidation>
    <dataValidation type="list" allowBlank="1" showInputMessage="1" showErrorMessage="1" sqref="O6">
      <formula1>" "</formula1>
    </dataValidation>
  </dataValidations>
  <printOptions horizontalCentered="1"/>
  <pageMargins left="0.25" right="0.25" top="0.75" bottom="0.75" header="0.3" footer="0.3"/>
  <pageSetup paperSize="8" scale="99" orientation="landscape" cellComments="asDisplayed"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マスタ!$C$3:$C$4</xm:f>
          </x14:formula1>
          <xm:sqref>C6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W41"/>
  <sheetViews>
    <sheetView showZeros="0" view="pageBreakPreview" zoomScale="85" zoomScaleNormal="70" zoomScaleSheetLayoutView="85" workbookViewId="0">
      <selection activeCell="B11" sqref="B11"/>
    </sheetView>
  </sheetViews>
  <sheetFormatPr defaultRowHeight="18.75"/>
  <cols>
    <col min="1" max="1" width="5" style="66" customWidth="1"/>
    <col min="2" max="2" width="13.625" style="71" customWidth="1"/>
    <col min="3" max="3" width="33.875" style="2" customWidth="1"/>
    <col min="4" max="4" width="9.375" style="2" customWidth="1"/>
    <col min="5" max="5" width="37.625" style="2" customWidth="1"/>
    <col min="6" max="6" width="42.875" style="2" customWidth="1"/>
    <col min="7" max="7" width="19.625" style="2" customWidth="1"/>
    <col min="8" max="8" width="19" style="2" customWidth="1"/>
    <col min="9" max="9" width="15.625" style="2" hidden="1" customWidth="1"/>
    <col min="10" max="10" width="27.5" style="2" customWidth="1"/>
    <col min="11" max="12" width="9" style="2" customWidth="1"/>
    <col min="13" max="14" width="9" style="2"/>
    <col min="15" max="15" width="50.625" style="2" customWidth="1"/>
    <col min="16" max="16384" width="9" style="2"/>
  </cols>
  <sheetData>
    <row r="1" spans="1:23" ht="29.25" customHeight="1">
      <c r="A1" s="74" t="s">
        <v>73</v>
      </c>
      <c r="B1" s="70"/>
      <c r="C1" s="59"/>
      <c r="D1" s="60" t="s">
        <v>62</v>
      </c>
      <c r="E1" s="122">
        <f>①集計表!F1</f>
        <v>5</v>
      </c>
      <c r="F1" s="61" t="s">
        <v>110</v>
      </c>
      <c r="G1" s="59"/>
      <c r="H1" s="59"/>
      <c r="I1" s="59"/>
      <c r="J1" s="73"/>
      <c r="K1" s="173"/>
      <c r="L1" s="173"/>
      <c r="M1" s="173"/>
      <c r="N1" s="173"/>
      <c r="O1" s="173"/>
      <c r="P1" s="173"/>
      <c r="Q1" s="173"/>
      <c r="R1" s="173"/>
      <c r="S1" s="173"/>
      <c r="T1" s="173"/>
      <c r="U1" s="173"/>
      <c r="V1" s="173"/>
      <c r="W1" s="173"/>
    </row>
    <row r="2" spans="1:23" ht="19.5" thickBot="1">
      <c r="A2" s="65"/>
      <c r="B2" s="58"/>
      <c r="C2" s="1"/>
      <c r="D2" s="1"/>
      <c r="E2" s="1"/>
      <c r="F2" s="4"/>
      <c r="G2" s="1"/>
      <c r="H2" s="5"/>
      <c r="I2" s="5"/>
      <c r="J2" s="5"/>
      <c r="K2" s="173"/>
      <c r="L2" s="173"/>
      <c r="M2" s="173"/>
      <c r="N2" s="173"/>
      <c r="O2" s="173"/>
      <c r="P2" s="173"/>
      <c r="Q2" s="173"/>
      <c r="R2" s="173"/>
      <c r="S2" s="173"/>
      <c r="T2" s="173"/>
      <c r="U2" s="173"/>
      <c r="V2" s="173"/>
      <c r="W2" s="173"/>
    </row>
    <row r="3" spans="1:23" s="6" customFormat="1" ht="24.95" customHeight="1">
      <c r="A3" s="66"/>
      <c r="B3" s="58"/>
      <c r="C3" s="3"/>
      <c r="D3" s="3"/>
      <c r="E3" s="3"/>
      <c r="F3" s="7"/>
      <c r="G3" s="8" t="s">
        <v>1</v>
      </c>
      <c r="H3" s="121">
        <f>①集計表!O3</f>
        <v>0</v>
      </c>
      <c r="I3" s="120" t="s">
        <v>3</v>
      </c>
      <c r="J3" s="120" t="s">
        <v>3</v>
      </c>
      <c r="K3" s="174"/>
      <c r="L3" s="174"/>
      <c r="M3" s="174"/>
      <c r="N3" s="174"/>
      <c r="O3" s="174"/>
      <c r="P3" s="174"/>
      <c r="Q3" s="174"/>
      <c r="R3" s="174"/>
      <c r="S3" s="174"/>
      <c r="T3" s="174"/>
      <c r="U3" s="174"/>
      <c r="V3" s="174"/>
      <c r="W3" s="174"/>
    </row>
    <row r="4" spans="1:23" s="6" customFormat="1" ht="24.95" customHeight="1">
      <c r="A4" s="65"/>
      <c r="B4" s="58"/>
      <c r="C4" s="3"/>
      <c r="D4" s="3"/>
      <c r="E4" s="3"/>
      <c r="F4" s="7"/>
      <c r="G4" s="12" t="s">
        <v>4</v>
      </c>
      <c r="H4" s="247">
        <f>①集計表!O4</f>
        <v>0</v>
      </c>
      <c r="I4" s="247"/>
      <c r="J4" s="248"/>
      <c r="K4" s="174"/>
      <c r="L4" s="174"/>
      <c r="M4" s="174"/>
      <c r="N4" s="174"/>
      <c r="O4" s="174"/>
      <c r="P4" s="174"/>
      <c r="Q4" s="174"/>
      <c r="R4" s="174"/>
      <c r="S4" s="174"/>
      <c r="T4" s="174"/>
      <c r="U4" s="174"/>
      <c r="V4" s="174"/>
      <c r="W4" s="174"/>
    </row>
    <row r="5" spans="1:23" s="6" customFormat="1" ht="24.95" customHeight="1" thickBot="1">
      <c r="A5" s="65"/>
      <c r="B5" s="77"/>
      <c r="C5" s="3"/>
      <c r="D5" s="14"/>
      <c r="E5" s="14"/>
      <c r="F5" s="7"/>
      <c r="G5" s="15" t="s">
        <v>7</v>
      </c>
      <c r="H5" s="249">
        <f>①集計表!O5</f>
        <v>0</v>
      </c>
      <c r="I5" s="249"/>
      <c r="J5" s="250"/>
      <c r="K5" s="174"/>
      <c r="L5" s="174"/>
      <c r="M5" s="174"/>
      <c r="N5" s="174"/>
      <c r="O5" s="174"/>
      <c r="P5" s="174"/>
      <c r="Q5" s="174"/>
      <c r="R5" s="174"/>
      <c r="S5" s="174"/>
      <c r="T5" s="174"/>
      <c r="U5" s="174"/>
      <c r="V5" s="174"/>
      <c r="W5" s="174"/>
    </row>
    <row r="6" spans="1:23" s="6" customFormat="1" ht="24.95" customHeight="1">
      <c r="A6" s="65"/>
      <c r="B6" s="72" t="s">
        <v>6</v>
      </c>
      <c r="C6" s="260"/>
      <c r="D6" s="261"/>
      <c r="E6" s="14"/>
      <c r="F6" s="7"/>
      <c r="G6" s="76" t="s">
        <v>64</v>
      </c>
      <c r="H6" s="249">
        <f>①集計表!O6</f>
        <v>0</v>
      </c>
      <c r="I6" s="249"/>
      <c r="J6" s="250"/>
      <c r="K6" s="174"/>
      <c r="L6" s="174" t="str">
        <f>IF(C6="なし_職員処遇改善費の対象者","研修名_職員処遇改善費","研修名_処遇Ⅱ")</f>
        <v>研修名_処遇Ⅱ</v>
      </c>
      <c r="M6" s="174"/>
      <c r="N6" s="174"/>
      <c r="O6" s="174"/>
      <c r="P6" s="174"/>
      <c r="Q6" s="174"/>
      <c r="R6" s="174"/>
      <c r="S6" s="174"/>
      <c r="T6" s="174"/>
      <c r="U6" s="174"/>
      <c r="V6" s="174"/>
      <c r="W6" s="174"/>
    </row>
    <row r="7" spans="1:23" s="6" customFormat="1" ht="24.95" customHeight="1" thickBot="1">
      <c r="A7" s="65"/>
      <c r="B7" s="140" t="s">
        <v>9</v>
      </c>
      <c r="C7" s="262"/>
      <c r="D7" s="263"/>
      <c r="E7" s="14"/>
      <c r="F7" s="7"/>
      <c r="G7" s="17" t="s">
        <v>65</v>
      </c>
      <c r="H7" s="251">
        <f>①集計表!O7</f>
        <v>0</v>
      </c>
      <c r="I7" s="252"/>
      <c r="J7" s="253"/>
      <c r="K7" s="174"/>
      <c r="L7" s="174"/>
      <c r="M7" s="174"/>
      <c r="N7" s="174"/>
      <c r="O7" s="174"/>
      <c r="P7" s="174"/>
      <c r="Q7" s="174"/>
      <c r="R7" s="174"/>
      <c r="S7" s="174"/>
      <c r="T7" s="174"/>
      <c r="U7" s="174"/>
      <c r="V7" s="174"/>
      <c r="W7" s="174"/>
    </row>
    <row r="8" spans="1:23" s="6" customFormat="1" ht="24.95" customHeight="1" thickBot="1">
      <c r="A8" s="65"/>
      <c r="B8" s="258" t="s">
        <v>111</v>
      </c>
      <c r="C8" s="259"/>
      <c r="D8" s="176" t="s">
        <v>113</v>
      </c>
      <c r="E8" s="14"/>
      <c r="F8" s="7"/>
      <c r="G8" s="131"/>
      <c r="H8" s="21"/>
      <c r="I8" s="139"/>
      <c r="J8" s="139"/>
      <c r="K8" s="174"/>
      <c r="L8" s="174"/>
      <c r="M8" s="174"/>
      <c r="N8" s="174"/>
      <c r="O8" s="174"/>
      <c r="P8" s="174"/>
      <c r="Q8" s="174"/>
      <c r="R8" s="174"/>
      <c r="S8" s="174"/>
      <c r="T8" s="174"/>
      <c r="U8" s="174"/>
      <c r="V8" s="174"/>
      <c r="W8" s="174"/>
    </row>
    <row r="9" spans="1:23" ht="24.95" customHeight="1">
      <c r="A9" s="65"/>
      <c r="B9" s="58"/>
      <c r="C9" s="19"/>
      <c r="D9" s="20"/>
      <c r="E9" s="20"/>
      <c r="F9" s="19"/>
      <c r="G9" s="19"/>
      <c r="H9" s="21"/>
      <c r="I9" s="22"/>
      <c r="J9" s="23"/>
      <c r="K9" s="173"/>
      <c r="L9" s="173"/>
      <c r="M9" s="173"/>
      <c r="N9" s="173"/>
      <c r="O9" s="173"/>
      <c r="P9" s="173"/>
      <c r="Q9" s="173"/>
      <c r="R9" s="173"/>
      <c r="S9" s="173"/>
      <c r="T9" s="173"/>
      <c r="U9" s="173"/>
      <c r="V9" s="173"/>
      <c r="W9" s="173"/>
    </row>
    <row r="10" spans="1:23" ht="69" customHeight="1" thickBot="1">
      <c r="A10" s="64" t="s">
        <v>15</v>
      </c>
      <c r="B10" s="134" t="s">
        <v>127</v>
      </c>
      <c r="C10" s="62" t="s">
        <v>106</v>
      </c>
      <c r="D10" s="256" t="s">
        <v>78</v>
      </c>
      <c r="E10" s="257"/>
      <c r="F10" s="62" t="s">
        <v>19</v>
      </c>
      <c r="G10" s="63" t="s">
        <v>20</v>
      </c>
      <c r="H10" s="75" t="s">
        <v>77</v>
      </c>
      <c r="I10" s="78" t="s">
        <v>76</v>
      </c>
      <c r="J10" s="62" t="s">
        <v>63</v>
      </c>
      <c r="K10" s="173"/>
      <c r="L10" s="173"/>
      <c r="M10" s="173"/>
      <c r="N10" s="173"/>
      <c r="O10" s="173"/>
      <c r="P10" s="173"/>
      <c r="Q10" s="173"/>
      <c r="R10" s="173"/>
      <c r="S10" s="173"/>
      <c r="T10" s="173"/>
      <c r="U10" s="173"/>
      <c r="V10" s="173"/>
      <c r="W10" s="173"/>
    </row>
    <row r="11" spans="1:23" ht="26.25" customHeight="1">
      <c r="A11" s="67">
        <v>1</v>
      </c>
      <c r="B11" s="81"/>
      <c r="C11" s="82"/>
      <c r="D11" s="244"/>
      <c r="E11" s="245"/>
      <c r="F11" s="83"/>
      <c r="G11" s="84"/>
      <c r="H11" s="85"/>
      <c r="I11" s="100"/>
      <c r="J11" s="86"/>
      <c r="K11" s="173">
        <f>IF(H11&lt;&gt;"",1,0)</f>
        <v>0</v>
      </c>
      <c r="L11" s="173" t="str">
        <f>IF(C11="その他",1,"")</f>
        <v/>
      </c>
      <c r="M11" s="173"/>
      <c r="N11" s="173"/>
      <c r="O11" s="173"/>
      <c r="P11" s="173"/>
      <c r="Q11" s="173"/>
      <c r="R11" s="173"/>
      <c r="S11" s="173"/>
      <c r="T11" s="173"/>
      <c r="U11" s="173"/>
      <c r="V11" s="173"/>
      <c r="W11" s="173"/>
    </row>
    <row r="12" spans="1:23" ht="26.25" customHeight="1">
      <c r="A12" s="67">
        <v>2</v>
      </c>
      <c r="B12" s="81"/>
      <c r="C12" s="82"/>
      <c r="D12" s="244"/>
      <c r="E12" s="245"/>
      <c r="F12" s="83"/>
      <c r="G12" s="84"/>
      <c r="H12" s="87"/>
      <c r="I12" s="101"/>
      <c r="J12" s="86"/>
      <c r="K12" s="173">
        <f t="shared" ref="K12:K25" si="0">IF(H12&lt;&gt;"",1,0)</f>
        <v>0</v>
      </c>
      <c r="L12" s="173" t="str">
        <f t="shared" ref="L12:L25" si="1">IF(C12="その他",1,"")</f>
        <v/>
      </c>
      <c r="M12" s="173"/>
      <c r="N12" s="173"/>
      <c r="O12" s="173"/>
      <c r="P12" s="173"/>
      <c r="Q12" s="173"/>
      <c r="R12" s="173"/>
      <c r="S12" s="173"/>
      <c r="T12" s="173"/>
      <c r="U12" s="173"/>
      <c r="V12" s="173"/>
      <c r="W12" s="173"/>
    </row>
    <row r="13" spans="1:23" ht="26.25" customHeight="1">
      <c r="A13" s="67">
        <v>3</v>
      </c>
      <c r="B13" s="81"/>
      <c r="C13" s="82"/>
      <c r="D13" s="244"/>
      <c r="E13" s="245"/>
      <c r="F13" s="83"/>
      <c r="G13" s="84"/>
      <c r="H13" s="87"/>
      <c r="I13" s="101"/>
      <c r="J13" s="86"/>
      <c r="K13" s="173">
        <f t="shared" si="0"/>
        <v>0</v>
      </c>
      <c r="L13" s="173" t="str">
        <f t="shared" si="1"/>
        <v/>
      </c>
      <c r="M13" s="173"/>
      <c r="N13" s="173"/>
      <c r="O13" s="173"/>
      <c r="P13" s="173"/>
      <c r="Q13" s="173"/>
      <c r="R13" s="173"/>
      <c r="S13" s="173"/>
      <c r="T13" s="173"/>
      <c r="U13" s="173"/>
      <c r="V13" s="173"/>
      <c r="W13" s="173"/>
    </row>
    <row r="14" spans="1:23" ht="26.25" customHeight="1">
      <c r="A14" s="67">
        <v>4</v>
      </c>
      <c r="B14" s="81"/>
      <c r="C14" s="82"/>
      <c r="D14" s="244"/>
      <c r="E14" s="245"/>
      <c r="F14" s="83"/>
      <c r="G14" s="84"/>
      <c r="H14" s="87"/>
      <c r="I14" s="101"/>
      <c r="J14" s="86"/>
      <c r="K14" s="173">
        <f>IF(H14&lt;&gt;"",1,0)</f>
        <v>0</v>
      </c>
      <c r="L14" s="173" t="str">
        <f t="shared" si="1"/>
        <v/>
      </c>
      <c r="M14" s="173"/>
      <c r="N14" s="173"/>
      <c r="O14" s="173"/>
      <c r="P14" s="173"/>
      <c r="Q14" s="173"/>
      <c r="R14" s="173"/>
      <c r="S14" s="173"/>
      <c r="T14" s="173"/>
      <c r="U14" s="173"/>
      <c r="V14" s="173"/>
      <c r="W14" s="173"/>
    </row>
    <row r="15" spans="1:23" ht="26.25" customHeight="1">
      <c r="A15" s="67">
        <v>5</v>
      </c>
      <c r="B15" s="81"/>
      <c r="C15" s="82"/>
      <c r="D15" s="244"/>
      <c r="E15" s="245"/>
      <c r="F15" s="83"/>
      <c r="G15" s="84"/>
      <c r="H15" s="87"/>
      <c r="I15" s="101"/>
      <c r="J15" s="86"/>
      <c r="K15" s="173">
        <f t="shared" si="0"/>
        <v>0</v>
      </c>
      <c r="L15" s="173" t="str">
        <f t="shared" si="1"/>
        <v/>
      </c>
      <c r="M15" s="173"/>
      <c r="N15" s="173"/>
      <c r="O15" s="173"/>
      <c r="P15" s="173"/>
      <c r="Q15" s="173"/>
      <c r="R15" s="173"/>
      <c r="S15" s="173"/>
      <c r="T15" s="173"/>
      <c r="U15" s="173"/>
      <c r="V15" s="173"/>
      <c r="W15" s="173"/>
    </row>
    <row r="16" spans="1:23" ht="26.25" customHeight="1">
      <c r="A16" s="67">
        <v>6</v>
      </c>
      <c r="B16" s="81"/>
      <c r="C16" s="82"/>
      <c r="D16" s="244"/>
      <c r="E16" s="245"/>
      <c r="F16" s="83"/>
      <c r="G16" s="84"/>
      <c r="H16" s="87"/>
      <c r="I16" s="101"/>
      <c r="J16" s="86"/>
      <c r="K16" s="173">
        <f t="shared" si="0"/>
        <v>0</v>
      </c>
      <c r="L16" s="173" t="str">
        <f t="shared" si="1"/>
        <v/>
      </c>
      <c r="M16" s="173"/>
      <c r="N16" s="173"/>
      <c r="O16" s="173"/>
      <c r="P16" s="173"/>
      <c r="Q16" s="173"/>
      <c r="R16" s="173"/>
      <c r="S16" s="173"/>
      <c r="T16" s="173"/>
      <c r="U16" s="173"/>
      <c r="V16" s="173"/>
      <c r="W16" s="173"/>
    </row>
    <row r="17" spans="1:23" ht="26.25" customHeight="1">
      <c r="A17" s="67">
        <v>7</v>
      </c>
      <c r="B17" s="81"/>
      <c r="C17" s="82"/>
      <c r="D17" s="244"/>
      <c r="E17" s="245"/>
      <c r="F17" s="83"/>
      <c r="G17" s="84"/>
      <c r="H17" s="87"/>
      <c r="I17" s="101"/>
      <c r="J17" s="86"/>
      <c r="K17" s="173">
        <f t="shared" si="0"/>
        <v>0</v>
      </c>
      <c r="L17" s="173" t="str">
        <f t="shared" si="1"/>
        <v/>
      </c>
      <c r="M17" s="173"/>
      <c r="N17" s="173"/>
      <c r="O17" s="173"/>
      <c r="P17" s="173"/>
      <c r="Q17" s="173"/>
      <c r="R17" s="173"/>
      <c r="S17" s="173"/>
      <c r="T17" s="173"/>
      <c r="U17" s="173"/>
      <c r="V17" s="173"/>
      <c r="W17" s="173"/>
    </row>
    <row r="18" spans="1:23" ht="26.25" customHeight="1">
      <c r="A18" s="67">
        <v>8</v>
      </c>
      <c r="B18" s="81"/>
      <c r="C18" s="82"/>
      <c r="D18" s="244"/>
      <c r="E18" s="245"/>
      <c r="F18" s="83"/>
      <c r="G18" s="84"/>
      <c r="H18" s="87"/>
      <c r="I18" s="101"/>
      <c r="J18" s="86"/>
      <c r="K18" s="173">
        <f t="shared" si="0"/>
        <v>0</v>
      </c>
      <c r="L18" s="173" t="str">
        <f t="shared" si="1"/>
        <v/>
      </c>
      <c r="M18" s="173"/>
      <c r="N18" s="173"/>
      <c r="O18" s="173"/>
      <c r="P18" s="173"/>
      <c r="Q18" s="173"/>
      <c r="R18" s="173"/>
      <c r="S18" s="173"/>
      <c r="T18" s="173"/>
      <c r="U18" s="173"/>
      <c r="V18" s="173"/>
      <c r="W18" s="173"/>
    </row>
    <row r="19" spans="1:23" ht="26.25" customHeight="1">
      <c r="A19" s="67">
        <v>9</v>
      </c>
      <c r="B19" s="81"/>
      <c r="C19" s="82"/>
      <c r="D19" s="244"/>
      <c r="E19" s="245"/>
      <c r="F19" s="83"/>
      <c r="G19" s="84"/>
      <c r="H19" s="87"/>
      <c r="I19" s="101"/>
      <c r="J19" s="86"/>
      <c r="K19" s="173">
        <f t="shared" si="0"/>
        <v>0</v>
      </c>
      <c r="L19" s="173" t="str">
        <f t="shared" si="1"/>
        <v/>
      </c>
      <c r="M19" s="173"/>
      <c r="N19" s="173"/>
      <c r="O19" s="173"/>
      <c r="P19" s="173"/>
      <c r="Q19" s="173"/>
      <c r="R19" s="173"/>
      <c r="S19" s="173"/>
      <c r="T19" s="173"/>
      <c r="U19" s="173"/>
      <c r="V19" s="173"/>
      <c r="W19" s="173"/>
    </row>
    <row r="20" spans="1:23" ht="26.25" customHeight="1">
      <c r="A20" s="67">
        <v>10</v>
      </c>
      <c r="B20" s="81"/>
      <c r="C20" s="82"/>
      <c r="D20" s="244"/>
      <c r="E20" s="245"/>
      <c r="F20" s="83"/>
      <c r="G20" s="84"/>
      <c r="H20" s="87"/>
      <c r="I20" s="101"/>
      <c r="J20" s="86"/>
      <c r="K20" s="173">
        <f t="shared" si="0"/>
        <v>0</v>
      </c>
      <c r="L20" s="173" t="str">
        <f t="shared" si="1"/>
        <v/>
      </c>
      <c r="M20" s="173"/>
      <c r="N20" s="173"/>
      <c r="O20" s="173"/>
      <c r="P20" s="173"/>
      <c r="Q20" s="173"/>
      <c r="R20" s="173"/>
      <c r="S20" s="173"/>
      <c r="T20" s="173"/>
      <c r="U20" s="173"/>
      <c r="V20" s="173"/>
      <c r="W20" s="173"/>
    </row>
    <row r="21" spans="1:23" ht="26.25" customHeight="1">
      <c r="A21" s="67">
        <v>11</v>
      </c>
      <c r="B21" s="81"/>
      <c r="C21" s="82"/>
      <c r="D21" s="244"/>
      <c r="E21" s="245"/>
      <c r="F21" s="83"/>
      <c r="G21" s="84"/>
      <c r="H21" s="87"/>
      <c r="I21" s="101"/>
      <c r="J21" s="86"/>
      <c r="K21" s="173">
        <f t="shared" si="0"/>
        <v>0</v>
      </c>
      <c r="L21" s="173" t="str">
        <f t="shared" si="1"/>
        <v/>
      </c>
      <c r="M21" s="173"/>
      <c r="N21" s="173"/>
      <c r="O21" s="173"/>
      <c r="P21" s="173"/>
      <c r="Q21" s="173"/>
      <c r="R21" s="173"/>
      <c r="S21" s="173"/>
      <c r="T21" s="173"/>
      <c r="U21" s="173"/>
      <c r="V21" s="173"/>
      <c r="W21" s="173"/>
    </row>
    <row r="22" spans="1:23" ht="26.25" customHeight="1">
      <c r="A22" s="67">
        <v>12</v>
      </c>
      <c r="B22" s="81"/>
      <c r="C22" s="82"/>
      <c r="D22" s="244"/>
      <c r="E22" s="245"/>
      <c r="F22" s="83"/>
      <c r="G22" s="84"/>
      <c r="H22" s="87"/>
      <c r="I22" s="101"/>
      <c r="J22" s="86"/>
      <c r="K22" s="173">
        <f t="shared" si="0"/>
        <v>0</v>
      </c>
      <c r="L22" s="173" t="str">
        <f t="shared" si="1"/>
        <v/>
      </c>
      <c r="M22" s="173"/>
      <c r="N22" s="173"/>
      <c r="O22" s="173"/>
      <c r="P22" s="173"/>
      <c r="Q22" s="173"/>
      <c r="R22" s="173"/>
      <c r="S22" s="173"/>
      <c r="T22" s="173"/>
      <c r="U22" s="173"/>
      <c r="V22" s="173"/>
      <c r="W22" s="173"/>
    </row>
    <row r="23" spans="1:23" ht="26.25" customHeight="1">
      <c r="A23" s="67">
        <v>13</v>
      </c>
      <c r="B23" s="81"/>
      <c r="C23" s="82"/>
      <c r="D23" s="244"/>
      <c r="E23" s="245"/>
      <c r="F23" s="83"/>
      <c r="G23" s="84"/>
      <c r="H23" s="87"/>
      <c r="I23" s="101"/>
      <c r="J23" s="86"/>
      <c r="K23" s="173">
        <f t="shared" si="0"/>
        <v>0</v>
      </c>
      <c r="L23" s="173" t="str">
        <f t="shared" si="1"/>
        <v/>
      </c>
      <c r="M23" s="173"/>
      <c r="N23" s="173"/>
      <c r="O23" s="173"/>
      <c r="P23" s="173"/>
      <c r="Q23" s="173"/>
      <c r="R23" s="173"/>
      <c r="S23" s="173"/>
      <c r="T23" s="173"/>
      <c r="U23" s="173"/>
      <c r="V23" s="173"/>
      <c r="W23" s="173"/>
    </row>
    <row r="24" spans="1:23" ht="26.25" customHeight="1">
      <c r="A24" s="67">
        <v>14</v>
      </c>
      <c r="B24" s="81"/>
      <c r="C24" s="82"/>
      <c r="D24" s="244"/>
      <c r="E24" s="245"/>
      <c r="F24" s="83"/>
      <c r="G24" s="84"/>
      <c r="H24" s="87"/>
      <c r="I24" s="101"/>
      <c r="J24" s="86"/>
      <c r="K24" s="173">
        <f t="shared" si="0"/>
        <v>0</v>
      </c>
      <c r="L24" s="173" t="str">
        <f t="shared" si="1"/>
        <v/>
      </c>
      <c r="M24" s="173"/>
      <c r="N24" s="173"/>
      <c r="O24" s="173"/>
      <c r="P24" s="173"/>
      <c r="Q24" s="173"/>
      <c r="R24" s="173"/>
      <c r="S24" s="173"/>
      <c r="T24" s="173"/>
      <c r="U24" s="173"/>
      <c r="V24" s="173"/>
      <c r="W24" s="173"/>
    </row>
    <row r="25" spans="1:23" ht="26.25" customHeight="1" thickBot="1">
      <c r="A25" s="68">
        <v>15</v>
      </c>
      <c r="B25" s="88"/>
      <c r="C25" s="123"/>
      <c r="D25" s="254"/>
      <c r="E25" s="255"/>
      <c r="F25" s="89"/>
      <c r="G25" s="90"/>
      <c r="H25" s="92"/>
      <c r="I25" s="101"/>
      <c r="J25" s="91"/>
      <c r="K25" s="173">
        <f t="shared" si="0"/>
        <v>0</v>
      </c>
      <c r="L25" s="173" t="str">
        <f t="shared" si="1"/>
        <v/>
      </c>
      <c r="M25" s="173"/>
      <c r="N25" s="173"/>
      <c r="O25" s="173"/>
      <c r="P25" s="173"/>
      <c r="Q25" s="173"/>
      <c r="R25" s="173"/>
      <c r="S25" s="173"/>
      <c r="T25" s="173"/>
      <c r="U25" s="173"/>
      <c r="V25" s="173"/>
      <c r="W25" s="173"/>
    </row>
    <row r="26" spans="1:23" ht="26.25" customHeight="1" thickTop="1" thickBot="1">
      <c r="A26" s="240" t="s">
        <v>66</v>
      </c>
      <c r="B26" s="241"/>
      <c r="C26" s="242"/>
      <c r="D26" s="242"/>
      <c r="E26" s="242"/>
      <c r="F26" s="241"/>
      <c r="G26" s="243"/>
      <c r="H26" s="107">
        <f>(SUMIF(C11:C25,"保育士等キャリアアップ研修",K11:K25)+SUMIF(C11:C25,"幼稚園教諭旧免許状更新講習・免許法認定講習",K11:K25)+SUMIF(C11:C25,"その他",L11:L25))</f>
        <v>0</v>
      </c>
      <c r="I26" s="102">
        <f>SUM(I27:I28)</f>
        <v>0</v>
      </c>
      <c r="J26" s="169"/>
      <c r="K26" s="173"/>
      <c r="L26" s="173"/>
      <c r="M26" s="173"/>
      <c r="N26" s="173"/>
      <c r="O26" s="173"/>
      <c r="P26" s="173"/>
      <c r="Q26" s="173"/>
      <c r="R26" s="173"/>
      <c r="S26" s="173"/>
      <c r="T26" s="173"/>
      <c r="U26" s="173"/>
      <c r="V26" s="173"/>
      <c r="W26" s="173"/>
    </row>
    <row r="27" spans="1:23" ht="26.25" hidden="1" customHeight="1" thickBot="1">
      <c r="A27" s="240"/>
      <c r="B27" s="241"/>
      <c r="C27" s="242"/>
      <c r="D27" s="242"/>
      <c r="E27" s="242"/>
      <c r="F27" s="241"/>
      <c r="G27" s="243"/>
      <c r="H27" s="106" t="s">
        <v>93</v>
      </c>
      <c r="I27" s="102">
        <f>SUMIF(C11:C25,"園内研修",I11:I25)</f>
        <v>0</v>
      </c>
      <c r="J27" s="169" t="e">
        <f>I27/(I27+I28)</f>
        <v>#DIV/0!</v>
      </c>
      <c r="K27" s="173"/>
      <c r="L27" s="173"/>
      <c r="M27" s="173"/>
      <c r="N27" s="173"/>
      <c r="O27" s="173"/>
      <c r="P27" s="173"/>
      <c r="Q27" s="173"/>
      <c r="R27" s="173"/>
      <c r="S27" s="173"/>
      <c r="T27" s="173"/>
      <c r="U27" s="173"/>
      <c r="V27" s="173"/>
      <c r="W27" s="173"/>
    </row>
    <row r="28" spans="1:23" ht="26.25" hidden="1" customHeight="1" thickBot="1">
      <c r="A28" s="240"/>
      <c r="B28" s="241"/>
      <c r="C28" s="242"/>
      <c r="D28" s="242"/>
      <c r="E28" s="242"/>
      <c r="F28" s="241"/>
      <c r="G28" s="243"/>
      <c r="H28" s="106" t="s">
        <v>94</v>
      </c>
      <c r="I28" s="102">
        <f>SUMIF(C11:C25,"横浜市（区）主催研修",I11:I25)</f>
        <v>0</v>
      </c>
      <c r="J28" s="169"/>
      <c r="K28" s="173"/>
      <c r="L28" s="173"/>
      <c r="M28" s="173"/>
      <c r="N28" s="173"/>
      <c r="O28" s="173"/>
      <c r="P28" s="173"/>
      <c r="Q28" s="173"/>
      <c r="R28" s="173"/>
      <c r="S28" s="173"/>
      <c r="T28" s="173"/>
      <c r="U28" s="173"/>
      <c r="V28" s="173"/>
      <c r="W28" s="173"/>
    </row>
    <row r="29" spans="1:23" s="52" customFormat="1" ht="15" customHeight="1">
      <c r="A29" s="164"/>
      <c r="B29" s="170" t="s">
        <v>68</v>
      </c>
      <c r="C29" s="171"/>
      <c r="D29" s="171"/>
      <c r="E29" s="171"/>
      <c r="F29" s="171"/>
      <c r="G29" s="171"/>
      <c r="H29" s="171"/>
      <c r="I29" s="171"/>
      <c r="J29" s="171"/>
      <c r="K29" s="175"/>
      <c r="L29" s="175"/>
      <c r="M29" s="175"/>
      <c r="N29" s="175"/>
      <c r="O29" s="175"/>
      <c r="P29" s="175"/>
      <c r="Q29" s="175"/>
      <c r="R29" s="175"/>
      <c r="S29" s="175"/>
      <c r="T29" s="175"/>
      <c r="U29" s="175"/>
      <c r="V29" s="175"/>
      <c r="W29" s="175"/>
    </row>
    <row r="30" spans="1:23" s="52" customFormat="1" ht="15" customHeight="1">
      <c r="A30" s="164"/>
      <c r="B30" s="165" t="s">
        <v>125</v>
      </c>
      <c r="C30" s="171"/>
      <c r="D30" s="171"/>
      <c r="E30" s="171"/>
      <c r="F30" s="171"/>
      <c r="G30" s="171"/>
      <c r="H30" s="171"/>
      <c r="I30" s="171"/>
      <c r="J30" s="171"/>
      <c r="K30" s="175"/>
      <c r="L30" s="175"/>
      <c r="M30" s="175"/>
      <c r="N30" s="175"/>
      <c r="O30" s="175"/>
      <c r="P30" s="175"/>
      <c r="Q30" s="175"/>
      <c r="R30" s="175"/>
      <c r="S30" s="175"/>
      <c r="T30" s="175"/>
      <c r="U30" s="175"/>
      <c r="V30" s="175"/>
      <c r="W30" s="175"/>
    </row>
    <row r="31" spans="1:23" s="52" customFormat="1" ht="15" customHeight="1">
      <c r="A31" s="164"/>
      <c r="B31" s="172" t="s">
        <v>124</v>
      </c>
      <c r="C31" s="171"/>
      <c r="D31" s="171"/>
      <c r="E31" s="171"/>
      <c r="F31" s="171"/>
      <c r="G31" s="171"/>
      <c r="H31" s="171"/>
      <c r="I31" s="171"/>
      <c r="J31" s="171"/>
      <c r="K31" s="175"/>
      <c r="L31" s="175"/>
      <c r="M31" s="175"/>
      <c r="N31" s="175"/>
      <c r="O31" s="175"/>
      <c r="P31" s="175"/>
      <c r="Q31" s="175"/>
      <c r="R31" s="175"/>
      <c r="S31" s="175"/>
      <c r="T31" s="175"/>
      <c r="U31" s="175"/>
      <c r="V31" s="175"/>
      <c r="W31" s="175"/>
    </row>
    <row r="32" spans="1:23" s="52" customFormat="1" ht="15" customHeight="1">
      <c r="A32" s="164"/>
      <c r="B32" s="172" t="s">
        <v>126</v>
      </c>
      <c r="C32" s="171"/>
      <c r="D32" s="171"/>
      <c r="E32" s="171"/>
      <c r="F32" s="171"/>
      <c r="G32" s="171"/>
      <c r="H32" s="171"/>
      <c r="I32" s="171"/>
      <c r="J32" s="171"/>
      <c r="K32" s="175"/>
      <c r="L32" s="175"/>
      <c r="M32" s="175"/>
      <c r="N32" s="175"/>
      <c r="O32" s="175"/>
      <c r="P32" s="175"/>
      <c r="Q32" s="175"/>
      <c r="R32" s="175"/>
      <c r="S32" s="175"/>
      <c r="T32" s="175"/>
      <c r="U32" s="175"/>
      <c r="V32" s="175"/>
      <c r="W32" s="175"/>
    </row>
    <row r="33" spans="1:23" s="52" customFormat="1" ht="15" customHeight="1">
      <c r="A33" s="164"/>
      <c r="B33" s="165" t="s">
        <v>122</v>
      </c>
      <c r="C33" s="172"/>
      <c r="D33" s="171"/>
      <c r="E33" s="171"/>
      <c r="F33" s="171"/>
      <c r="G33" s="171"/>
      <c r="H33" s="171"/>
      <c r="I33" s="171"/>
      <c r="J33" s="171"/>
      <c r="K33" s="175"/>
      <c r="L33" s="175"/>
      <c r="M33" s="175"/>
      <c r="N33" s="175"/>
      <c r="O33" s="175"/>
      <c r="P33" s="175"/>
      <c r="Q33" s="175"/>
      <c r="R33" s="175"/>
      <c r="S33" s="175"/>
      <c r="T33" s="175"/>
      <c r="U33" s="175"/>
      <c r="V33" s="175"/>
      <c r="W33" s="175"/>
    </row>
    <row r="34" spans="1:23" s="52" customFormat="1" ht="15" customHeight="1">
      <c r="A34" s="164"/>
      <c r="B34" s="246" t="s">
        <v>67</v>
      </c>
      <c r="C34" s="246"/>
      <c r="D34" s="171"/>
      <c r="E34" s="171"/>
      <c r="F34" s="171"/>
      <c r="G34" s="171"/>
      <c r="H34" s="171"/>
      <c r="I34" s="171"/>
      <c r="J34" s="171"/>
      <c r="K34" s="175"/>
      <c r="L34" s="175"/>
      <c r="M34" s="175"/>
      <c r="N34" s="175"/>
      <c r="O34" s="175"/>
      <c r="P34" s="175"/>
      <c r="Q34" s="175"/>
      <c r="R34" s="175"/>
      <c r="S34" s="175"/>
      <c r="T34" s="175"/>
      <c r="U34" s="175"/>
      <c r="V34" s="175"/>
      <c r="W34" s="175"/>
    </row>
    <row r="35" spans="1:23" s="52" customFormat="1" ht="15" customHeight="1">
      <c r="A35" s="164"/>
      <c r="B35" s="165" t="s">
        <v>123</v>
      </c>
      <c r="C35" s="171"/>
      <c r="D35" s="171"/>
      <c r="E35" s="171"/>
      <c r="F35" s="171"/>
      <c r="G35" s="171"/>
      <c r="H35" s="171"/>
      <c r="I35" s="171"/>
      <c r="J35" s="171"/>
      <c r="K35" s="175"/>
      <c r="L35" s="175"/>
      <c r="M35" s="175"/>
      <c r="N35" s="175"/>
      <c r="O35" s="175"/>
      <c r="P35" s="175"/>
      <c r="Q35" s="175"/>
      <c r="R35" s="175"/>
      <c r="S35" s="175"/>
      <c r="T35" s="175"/>
      <c r="U35" s="175"/>
      <c r="V35" s="175"/>
      <c r="W35" s="175"/>
    </row>
    <row r="36" spans="1:23" s="52" customFormat="1" ht="15" customHeight="1">
      <c r="A36" s="65"/>
      <c r="C36" s="50"/>
      <c r="D36" s="50"/>
      <c r="E36" s="50"/>
      <c r="F36" s="50"/>
      <c r="G36" s="50"/>
      <c r="H36" s="50"/>
      <c r="I36" s="50"/>
      <c r="J36" s="50"/>
    </row>
    <row r="37" spans="1:23" s="52" customFormat="1" ht="15" customHeight="1">
      <c r="A37" s="65"/>
      <c r="B37" s="124" t="s">
        <v>95</v>
      </c>
      <c r="C37" s="125"/>
      <c r="D37" s="125"/>
      <c r="E37" s="125"/>
      <c r="F37" s="125"/>
      <c r="G37" s="50"/>
      <c r="H37" s="50"/>
      <c r="I37" s="50"/>
      <c r="J37" s="50"/>
    </row>
    <row r="38" spans="1:23" s="52" customFormat="1" ht="30" customHeight="1">
      <c r="A38" s="65"/>
      <c r="B38" s="177"/>
      <c r="C38" s="178"/>
      <c r="D38" s="178"/>
      <c r="E38" s="178"/>
      <c r="F38" s="178"/>
      <c r="G38" s="178"/>
      <c r="H38" s="178"/>
      <c r="I38" s="178"/>
      <c r="J38" s="178"/>
    </row>
    <row r="39" spans="1:23" s="52" customFormat="1" ht="15" customHeight="1">
      <c r="A39" s="65"/>
      <c r="B39" s="58"/>
      <c r="C39" s="50"/>
      <c r="D39" s="50"/>
      <c r="E39" s="50"/>
      <c r="F39" s="50"/>
      <c r="G39" s="50"/>
      <c r="H39" s="50"/>
      <c r="I39" s="50"/>
      <c r="J39" s="50"/>
    </row>
    <row r="40" spans="1:23" s="52" customFormat="1" ht="15" customHeight="1">
      <c r="A40" s="65"/>
      <c r="B40" s="58"/>
      <c r="C40" s="50"/>
      <c r="D40" s="50"/>
      <c r="E40" s="50"/>
      <c r="F40" s="50"/>
      <c r="G40" s="50"/>
      <c r="H40" s="50"/>
      <c r="I40" s="50"/>
      <c r="J40" s="50"/>
    </row>
    <row r="41" spans="1:23" s="53" customFormat="1" ht="15" customHeight="1">
      <c r="A41" s="69"/>
      <c r="B41" s="57"/>
      <c r="C41" s="51"/>
      <c r="D41" s="51"/>
      <c r="E41" s="51"/>
      <c r="F41" s="51"/>
      <c r="G41" s="51"/>
      <c r="H41" s="51"/>
      <c r="I41" s="51"/>
      <c r="J41" s="51"/>
    </row>
  </sheetData>
  <sheetProtection algorithmName="SHA-512" hashValue="GJzl3egEoPpy6QE7G7MwKbvR8hfLkJF0r95jejwUVnlTRCYP/wF0l1ZSTnkJgsUN5lNTFw5XN5kiMWbukI+9vQ==" saltValue="jYAxYMLPvgngvAZgr68hQg==" spinCount="100000" sheet="1" insertRows="0"/>
  <mergeCells count="28">
    <mergeCell ref="H4:J4"/>
    <mergeCell ref="H5:J5"/>
    <mergeCell ref="C6:D6"/>
    <mergeCell ref="H6:J6"/>
    <mergeCell ref="C7:D7"/>
    <mergeCell ref="H7:J7"/>
    <mergeCell ref="D20:E20"/>
    <mergeCell ref="B8:C8"/>
    <mergeCell ref="D10:E10"/>
    <mergeCell ref="D11:E11"/>
    <mergeCell ref="D12:E12"/>
    <mergeCell ref="D13:E13"/>
    <mergeCell ref="D14:E14"/>
    <mergeCell ref="D15:E15"/>
    <mergeCell ref="D16:E16"/>
    <mergeCell ref="D17:E17"/>
    <mergeCell ref="D18:E18"/>
    <mergeCell ref="D19:E19"/>
    <mergeCell ref="A27:G27"/>
    <mergeCell ref="A28:G28"/>
    <mergeCell ref="B34:C34"/>
    <mergeCell ref="B38:J38"/>
    <mergeCell ref="D21:E21"/>
    <mergeCell ref="D22:E22"/>
    <mergeCell ref="D23:E23"/>
    <mergeCell ref="D24:E24"/>
    <mergeCell ref="D25:E25"/>
    <mergeCell ref="A26:G26"/>
  </mergeCells>
  <phoneticPr fontId="2"/>
  <conditionalFormatting sqref="F11:F25">
    <cfRule type="expression" dxfId="305" priority="3">
      <formula>$C11="その他"</formula>
    </cfRule>
    <cfRule type="expression" dxfId="304" priority="4">
      <formula>$C11&lt;&gt;"保育士等キャリアアップ研修"</formula>
    </cfRule>
    <cfRule type="expression" dxfId="303" priority="18" stopIfTrue="1">
      <formula>$C11="保育士等キャリアアップ研修"</formula>
    </cfRule>
  </conditionalFormatting>
  <conditionalFormatting sqref="H26:I26 C7 D8">
    <cfRule type="cellIs" dxfId="302" priority="17" operator="equal">
      <formula>""</formula>
    </cfRule>
  </conditionalFormatting>
  <conditionalFormatting sqref="E1">
    <cfRule type="cellIs" dxfId="301" priority="16" operator="equal">
      <formula>""</formula>
    </cfRule>
  </conditionalFormatting>
  <conditionalFormatting sqref="H3:J7">
    <cfRule type="cellIs" dxfId="300" priority="15" operator="equal">
      <formula>""</formula>
    </cfRule>
  </conditionalFormatting>
  <conditionalFormatting sqref="C6">
    <cfRule type="cellIs" dxfId="299" priority="14" operator="equal">
      <formula>""</formula>
    </cfRule>
  </conditionalFormatting>
  <conditionalFormatting sqref="D11:E25">
    <cfRule type="expression" dxfId="298" priority="11">
      <formula>$C11="横浜市（区）主催研修"</formula>
    </cfRule>
    <cfRule type="expression" dxfId="297" priority="12">
      <formula>$C11="園内研修"</formula>
    </cfRule>
    <cfRule type="expression" dxfId="296" priority="13">
      <formula>$C11="幼稚園教諭旧免許状更新講習・免許法認定講習"</formula>
    </cfRule>
  </conditionalFormatting>
  <conditionalFormatting sqref="H11:H25">
    <cfRule type="expression" dxfId="295" priority="1">
      <formula>$C11="その他"</formula>
    </cfRule>
    <cfRule type="expression" dxfId="294" priority="10">
      <formula>$C11="【職員処遇改善費のみ対象】横浜市（区）主催研修"</formula>
    </cfRule>
  </conditionalFormatting>
  <conditionalFormatting sqref="I11:I25">
    <cfRule type="expression" dxfId="293" priority="5">
      <formula>$C11="保育士等キャリアアップ研修"</formula>
    </cfRule>
    <cfRule type="expression" dxfId="292" priority="9">
      <formula>$C11="幼稚園教諭旧免許状更新講習・免許法認定講習"</formula>
    </cfRule>
  </conditionalFormatting>
  <conditionalFormatting sqref="G11:G25">
    <cfRule type="expression" dxfId="291" priority="2">
      <formula>$C11="その他"</formula>
    </cfRule>
    <cfRule type="expression" dxfId="290" priority="6">
      <formula>$C11="【職員処遇改善費のみ対象】横浜市（区）主催研修"</formula>
    </cfRule>
    <cfRule type="expression" dxfId="289" priority="7">
      <formula>$C11="園内研修"</formula>
    </cfRule>
    <cfRule type="expression" dxfId="288" priority="8">
      <formula>$C11="幼稚園教諭旧免許状更新講習・免許法認定講習"</formula>
    </cfRule>
  </conditionalFormatting>
  <dataValidations count="11">
    <dataValidation type="list" allowBlank="1" showInputMessage="1" showErrorMessage="1" sqref="O6">
      <formula1>" "</formula1>
    </dataValidation>
    <dataValidation type="list" allowBlank="1" showInputMessage="1" showErrorMessage="1" sqref="C11:C25">
      <formula1>INDIRECT($D$8)</formula1>
    </dataValidation>
    <dataValidation type="list" allowBlank="1" showInputMessage="1" showErrorMessage="1" sqref="D8">
      <formula1>"〇,×"</formula1>
    </dataValidation>
    <dataValidation type="textLength" operator="equal" allowBlank="1" showInputMessage="1" showErrorMessage="1" promptTitle="修了証番号" prompt="保育士等キャリアアップ研修の時のみ12桁の修了証番号を入力" sqref="G11:G25">
      <formula1>12</formula1>
    </dataValidation>
    <dataValidation type="custom" allowBlank="1" showInputMessage="1" showErrorMessage="1" promptTitle="講義名・テーマ" prompt="保育士等キャリアアップ研修の時は入力不要" sqref="F11:F25">
      <formula1>OR(AND(D11="保育士等キャリアアップ研修",F11=""),AND(D11="幼稚園教諭免許状更新講習",F11&lt;&gt;""))</formula1>
    </dataValidation>
    <dataValidation type="list" allowBlank="1" showInputMessage="1" showErrorMessage="1" promptTitle="実施主体" prompt="幼稚園教諭旧免許状更新講習時は入力不要" sqref="D11:E11">
      <formula1>INDIRECT($C$11)</formula1>
    </dataValidation>
    <dataValidation type="date" operator="lessThanOrEqual" allowBlank="1" showInputMessage="1" showErrorMessage="1" error="賃金改善開始月の４月以前に研修修了が必要です。" sqref="B11:B25">
      <formula1>45016</formula1>
    </dataValidation>
    <dataValidation type="list" allowBlank="1" showInputMessage="1" showErrorMessage="1" promptTitle="実施主体" prompt="幼稚園教諭旧免許状更新講習時は入力不要" sqref="D12:E25">
      <formula1>INDIRECT($C12)</formula1>
    </dataValidation>
    <dataValidation type="decimal" operator="greaterThanOrEqual" allowBlank="1" showInputMessage="1" showErrorMessage="1" sqref="I11:I25">
      <formula1>0</formula1>
    </dataValidation>
    <dataValidation type="list" allowBlank="1" showInputMessage="1" showErrorMessage="1" sqref="H11:H24">
      <formula1>INDIRECT($C$6)</formula1>
    </dataValidation>
    <dataValidation type="list" allowBlank="1" showInputMessage="1" showErrorMessage="1" sqref="H25">
      <formula1>INDIRECT($C$5)</formula1>
    </dataValidation>
  </dataValidations>
  <printOptions horizontalCentered="1"/>
  <pageMargins left="0.25" right="0.25" top="0.75" bottom="0.75" header="0.3" footer="0.3"/>
  <pageSetup paperSize="8" scale="99" orientation="landscape" cellComments="asDisplayed"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マスタ!$C$3:$C$4</xm:f>
          </x14:formula1>
          <xm:sqref>C6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W41"/>
  <sheetViews>
    <sheetView showZeros="0" view="pageBreakPreview" zoomScale="85" zoomScaleNormal="70" zoomScaleSheetLayoutView="85" workbookViewId="0">
      <selection activeCell="B11" sqref="B11"/>
    </sheetView>
  </sheetViews>
  <sheetFormatPr defaultRowHeight="18.75"/>
  <cols>
    <col min="1" max="1" width="5" style="66" customWidth="1"/>
    <col min="2" max="2" width="13.625" style="71" customWidth="1"/>
    <col min="3" max="3" width="33.875" style="2" customWidth="1"/>
    <col min="4" max="4" width="9.375" style="2" customWidth="1"/>
    <col min="5" max="5" width="37.625" style="2" customWidth="1"/>
    <col min="6" max="6" width="42.875" style="2" customWidth="1"/>
    <col min="7" max="7" width="19.625" style="2" customWidth="1"/>
    <col min="8" max="8" width="19" style="2" customWidth="1"/>
    <col min="9" max="9" width="15.625" style="2" hidden="1" customWidth="1"/>
    <col min="10" max="10" width="27.5" style="2" customWidth="1"/>
    <col min="11" max="12" width="9" style="2" customWidth="1"/>
    <col min="13" max="14" width="9" style="2"/>
    <col min="15" max="15" width="50.625" style="2" customWidth="1"/>
    <col min="16" max="16384" width="9" style="2"/>
  </cols>
  <sheetData>
    <row r="1" spans="1:23" ht="29.25" customHeight="1">
      <c r="A1" s="74" t="s">
        <v>73</v>
      </c>
      <c r="B1" s="70"/>
      <c r="C1" s="59"/>
      <c r="D1" s="60" t="s">
        <v>62</v>
      </c>
      <c r="E1" s="122">
        <f>①集計表!F1</f>
        <v>5</v>
      </c>
      <c r="F1" s="61" t="s">
        <v>110</v>
      </c>
      <c r="G1" s="59"/>
      <c r="H1" s="59"/>
      <c r="I1" s="59"/>
      <c r="J1" s="73"/>
      <c r="K1" s="173"/>
      <c r="L1" s="173"/>
      <c r="M1" s="173"/>
      <c r="N1" s="173"/>
      <c r="O1" s="173"/>
      <c r="P1" s="173"/>
      <c r="Q1" s="173"/>
      <c r="R1" s="173"/>
      <c r="S1" s="173"/>
      <c r="T1" s="173"/>
      <c r="U1" s="173"/>
      <c r="V1" s="173"/>
      <c r="W1" s="173"/>
    </row>
    <row r="2" spans="1:23" ht="19.5" thickBot="1">
      <c r="A2" s="65"/>
      <c r="B2" s="58"/>
      <c r="C2" s="1"/>
      <c r="D2" s="1"/>
      <c r="E2" s="1"/>
      <c r="F2" s="4"/>
      <c r="G2" s="1"/>
      <c r="H2" s="5"/>
      <c r="I2" s="5"/>
      <c r="J2" s="5"/>
      <c r="K2" s="173"/>
      <c r="L2" s="173"/>
      <c r="M2" s="173"/>
      <c r="N2" s="173"/>
      <c r="O2" s="173"/>
      <c r="P2" s="173"/>
      <c r="Q2" s="173"/>
      <c r="R2" s="173"/>
      <c r="S2" s="173"/>
      <c r="T2" s="173"/>
      <c r="U2" s="173"/>
      <c r="V2" s="173"/>
      <c r="W2" s="173"/>
    </row>
    <row r="3" spans="1:23" s="6" customFormat="1" ht="24.95" customHeight="1">
      <c r="A3" s="66"/>
      <c r="B3" s="58"/>
      <c r="C3" s="3"/>
      <c r="D3" s="3"/>
      <c r="E3" s="3"/>
      <c r="F3" s="7"/>
      <c r="G3" s="8" t="s">
        <v>1</v>
      </c>
      <c r="H3" s="121">
        <f>①集計表!O3</f>
        <v>0</v>
      </c>
      <c r="I3" s="120" t="s">
        <v>3</v>
      </c>
      <c r="J3" s="120" t="s">
        <v>3</v>
      </c>
      <c r="K3" s="174"/>
      <c r="L3" s="174"/>
      <c r="M3" s="174"/>
      <c r="N3" s="174"/>
      <c r="O3" s="174"/>
      <c r="P3" s="174"/>
      <c r="Q3" s="174"/>
      <c r="R3" s="174"/>
      <c r="S3" s="174"/>
      <c r="T3" s="174"/>
      <c r="U3" s="174"/>
      <c r="V3" s="174"/>
      <c r="W3" s="174"/>
    </row>
    <row r="4" spans="1:23" s="6" customFormat="1" ht="24.95" customHeight="1">
      <c r="A4" s="65"/>
      <c r="B4" s="58"/>
      <c r="C4" s="3"/>
      <c r="D4" s="3"/>
      <c r="E4" s="3"/>
      <c r="F4" s="7"/>
      <c r="G4" s="12" t="s">
        <v>4</v>
      </c>
      <c r="H4" s="247">
        <f>①集計表!O4</f>
        <v>0</v>
      </c>
      <c r="I4" s="247"/>
      <c r="J4" s="248"/>
      <c r="K4" s="174"/>
      <c r="L4" s="174"/>
      <c r="M4" s="174"/>
      <c r="N4" s="174"/>
      <c r="O4" s="174"/>
      <c r="P4" s="174"/>
      <c r="Q4" s="174"/>
      <c r="R4" s="174"/>
      <c r="S4" s="174"/>
      <c r="T4" s="174"/>
      <c r="U4" s="174"/>
      <c r="V4" s="174"/>
      <c r="W4" s="174"/>
    </row>
    <row r="5" spans="1:23" s="6" customFormat="1" ht="24.95" customHeight="1" thickBot="1">
      <c r="A5" s="65"/>
      <c r="B5" s="77"/>
      <c r="C5" s="3"/>
      <c r="D5" s="14"/>
      <c r="E5" s="14"/>
      <c r="F5" s="7"/>
      <c r="G5" s="15" t="s">
        <v>7</v>
      </c>
      <c r="H5" s="249">
        <f>①集計表!O5</f>
        <v>0</v>
      </c>
      <c r="I5" s="249"/>
      <c r="J5" s="250"/>
      <c r="K5" s="174"/>
      <c r="L5" s="174"/>
      <c r="M5" s="174"/>
      <c r="N5" s="174"/>
      <c r="O5" s="174"/>
      <c r="P5" s="174"/>
      <c r="Q5" s="174"/>
      <c r="R5" s="174"/>
      <c r="S5" s="174"/>
      <c r="T5" s="174"/>
      <c r="U5" s="174"/>
      <c r="V5" s="174"/>
      <c r="W5" s="174"/>
    </row>
    <row r="6" spans="1:23" s="6" customFormat="1" ht="24.95" customHeight="1">
      <c r="A6" s="65"/>
      <c r="B6" s="72" t="s">
        <v>6</v>
      </c>
      <c r="C6" s="260"/>
      <c r="D6" s="261"/>
      <c r="E6" s="14"/>
      <c r="F6" s="7"/>
      <c r="G6" s="76" t="s">
        <v>64</v>
      </c>
      <c r="H6" s="249">
        <f>①集計表!O6</f>
        <v>0</v>
      </c>
      <c r="I6" s="249"/>
      <c r="J6" s="250"/>
      <c r="K6" s="174"/>
      <c r="L6" s="174" t="str">
        <f>IF(C6="なし_職員処遇改善費の対象者","研修名_職員処遇改善費","研修名_処遇Ⅱ")</f>
        <v>研修名_処遇Ⅱ</v>
      </c>
      <c r="M6" s="174"/>
      <c r="N6" s="174"/>
      <c r="O6" s="174"/>
      <c r="P6" s="174"/>
      <c r="Q6" s="174"/>
      <c r="R6" s="174"/>
      <c r="S6" s="174"/>
      <c r="T6" s="174"/>
      <c r="U6" s="174"/>
      <c r="V6" s="174"/>
      <c r="W6" s="174"/>
    </row>
    <row r="7" spans="1:23" s="6" customFormat="1" ht="24.95" customHeight="1" thickBot="1">
      <c r="A7" s="65"/>
      <c r="B7" s="140" t="s">
        <v>9</v>
      </c>
      <c r="C7" s="262"/>
      <c r="D7" s="263"/>
      <c r="E7" s="14"/>
      <c r="F7" s="7"/>
      <c r="G7" s="17" t="s">
        <v>65</v>
      </c>
      <c r="H7" s="251">
        <f>①集計表!O7</f>
        <v>0</v>
      </c>
      <c r="I7" s="252"/>
      <c r="J7" s="253"/>
      <c r="K7" s="174"/>
      <c r="L7" s="174"/>
      <c r="M7" s="174"/>
      <c r="N7" s="174"/>
      <c r="O7" s="174"/>
      <c r="P7" s="174"/>
      <c r="Q7" s="174"/>
      <c r="R7" s="174"/>
      <c r="S7" s="174"/>
      <c r="T7" s="174"/>
      <c r="U7" s="174"/>
      <c r="V7" s="174"/>
      <c r="W7" s="174"/>
    </row>
    <row r="8" spans="1:23" s="6" customFormat="1" ht="24.95" customHeight="1" thickBot="1">
      <c r="A8" s="65"/>
      <c r="B8" s="258" t="s">
        <v>111</v>
      </c>
      <c r="C8" s="259"/>
      <c r="D8" s="176" t="s">
        <v>113</v>
      </c>
      <c r="E8" s="14"/>
      <c r="F8" s="7"/>
      <c r="G8" s="131"/>
      <c r="H8" s="21"/>
      <c r="I8" s="139"/>
      <c r="J8" s="139"/>
      <c r="K8" s="174"/>
      <c r="L8" s="174"/>
      <c r="M8" s="174"/>
      <c r="N8" s="174"/>
      <c r="O8" s="174"/>
      <c r="P8" s="174"/>
      <c r="Q8" s="174"/>
      <c r="R8" s="174"/>
      <c r="S8" s="174"/>
      <c r="T8" s="174"/>
      <c r="U8" s="174"/>
      <c r="V8" s="174"/>
      <c r="W8" s="174"/>
    </row>
    <row r="9" spans="1:23" ht="24.95" customHeight="1">
      <c r="A9" s="65"/>
      <c r="B9" s="58"/>
      <c r="C9" s="19"/>
      <c r="D9" s="20"/>
      <c r="E9" s="20"/>
      <c r="F9" s="19"/>
      <c r="G9" s="19"/>
      <c r="H9" s="21"/>
      <c r="I9" s="22"/>
      <c r="J9" s="23"/>
      <c r="K9" s="173"/>
      <c r="L9" s="173"/>
      <c r="M9" s="173"/>
      <c r="N9" s="173"/>
      <c r="O9" s="173"/>
      <c r="P9" s="173"/>
      <c r="Q9" s="173"/>
      <c r="R9" s="173"/>
      <c r="S9" s="173"/>
      <c r="T9" s="173"/>
      <c r="U9" s="173"/>
      <c r="V9" s="173"/>
      <c r="W9" s="173"/>
    </row>
    <row r="10" spans="1:23" ht="69" customHeight="1" thickBot="1">
      <c r="A10" s="64" t="s">
        <v>15</v>
      </c>
      <c r="B10" s="134" t="s">
        <v>127</v>
      </c>
      <c r="C10" s="62" t="s">
        <v>106</v>
      </c>
      <c r="D10" s="256" t="s">
        <v>78</v>
      </c>
      <c r="E10" s="257"/>
      <c r="F10" s="62" t="s">
        <v>19</v>
      </c>
      <c r="G10" s="63" t="s">
        <v>20</v>
      </c>
      <c r="H10" s="75" t="s">
        <v>77</v>
      </c>
      <c r="I10" s="78" t="s">
        <v>76</v>
      </c>
      <c r="J10" s="62" t="s">
        <v>63</v>
      </c>
      <c r="K10" s="173"/>
      <c r="L10" s="173"/>
      <c r="M10" s="173"/>
      <c r="N10" s="173"/>
      <c r="O10" s="173"/>
      <c r="P10" s="173"/>
      <c r="Q10" s="173"/>
      <c r="R10" s="173"/>
      <c r="S10" s="173"/>
      <c r="T10" s="173"/>
      <c r="U10" s="173"/>
      <c r="V10" s="173"/>
      <c r="W10" s="173"/>
    </row>
    <row r="11" spans="1:23" ht="26.25" customHeight="1">
      <c r="A11" s="67">
        <v>1</v>
      </c>
      <c r="B11" s="81"/>
      <c r="C11" s="82"/>
      <c r="D11" s="244"/>
      <c r="E11" s="245"/>
      <c r="F11" s="83"/>
      <c r="G11" s="84"/>
      <c r="H11" s="85"/>
      <c r="I11" s="100"/>
      <c r="J11" s="86"/>
      <c r="K11" s="173">
        <f>IF(H11&lt;&gt;"",1,0)</f>
        <v>0</v>
      </c>
      <c r="L11" s="173" t="str">
        <f>IF(C11="その他",1,"")</f>
        <v/>
      </c>
      <c r="M11" s="173"/>
      <c r="N11" s="173"/>
      <c r="O11" s="173"/>
      <c r="P11" s="173"/>
      <c r="Q11" s="173"/>
      <c r="R11" s="173"/>
      <c r="S11" s="173"/>
      <c r="T11" s="173"/>
      <c r="U11" s="173"/>
      <c r="V11" s="173"/>
      <c r="W11" s="173"/>
    </row>
    <row r="12" spans="1:23" ht="26.25" customHeight="1">
      <c r="A12" s="67">
        <v>2</v>
      </c>
      <c r="B12" s="81"/>
      <c r="C12" s="82"/>
      <c r="D12" s="244"/>
      <c r="E12" s="245"/>
      <c r="F12" s="83"/>
      <c r="G12" s="84"/>
      <c r="H12" s="87"/>
      <c r="I12" s="101"/>
      <c r="J12" s="86"/>
      <c r="K12" s="173">
        <f t="shared" ref="K12:K25" si="0">IF(H12&lt;&gt;"",1,0)</f>
        <v>0</v>
      </c>
      <c r="L12" s="173" t="str">
        <f t="shared" ref="L12:L25" si="1">IF(C12="その他",1,"")</f>
        <v/>
      </c>
      <c r="M12" s="173"/>
      <c r="N12" s="173"/>
      <c r="O12" s="173"/>
      <c r="P12" s="173"/>
      <c r="Q12" s="173"/>
      <c r="R12" s="173"/>
      <c r="S12" s="173"/>
      <c r="T12" s="173"/>
      <c r="U12" s="173"/>
      <c r="V12" s="173"/>
      <c r="W12" s="173"/>
    </row>
    <row r="13" spans="1:23" ht="26.25" customHeight="1">
      <c r="A13" s="67">
        <v>3</v>
      </c>
      <c r="B13" s="81"/>
      <c r="C13" s="82"/>
      <c r="D13" s="244"/>
      <c r="E13" s="245"/>
      <c r="F13" s="83"/>
      <c r="G13" s="84"/>
      <c r="H13" s="87"/>
      <c r="I13" s="101"/>
      <c r="J13" s="86"/>
      <c r="K13" s="173">
        <f t="shared" si="0"/>
        <v>0</v>
      </c>
      <c r="L13" s="173" t="str">
        <f t="shared" si="1"/>
        <v/>
      </c>
      <c r="M13" s="173"/>
      <c r="N13" s="173"/>
      <c r="O13" s="173"/>
      <c r="P13" s="173"/>
      <c r="Q13" s="173"/>
      <c r="R13" s="173"/>
      <c r="S13" s="173"/>
      <c r="T13" s="173"/>
      <c r="U13" s="173"/>
      <c r="V13" s="173"/>
      <c r="W13" s="173"/>
    </row>
    <row r="14" spans="1:23" ht="26.25" customHeight="1">
      <c r="A14" s="67">
        <v>4</v>
      </c>
      <c r="B14" s="81"/>
      <c r="C14" s="82"/>
      <c r="D14" s="244"/>
      <c r="E14" s="245"/>
      <c r="F14" s="83"/>
      <c r="G14" s="84"/>
      <c r="H14" s="87"/>
      <c r="I14" s="101"/>
      <c r="J14" s="86"/>
      <c r="K14" s="173">
        <f>IF(H14&lt;&gt;"",1,0)</f>
        <v>0</v>
      </c>
      <c r="L14" s="173" t="str">
        <f t="shared" si="1"/>
        <v/>
      </c>
      <c r="M14" s="173"/>
      <c r="N14" s="173"/>
      <c r="O14" s="173"/>
      <c r="P14" s="173"/>
      <c r="Q14" s="173"/>
      <c r="R14" s="173"/>
      <c r="S14" s="173"/>
      <c r="T14" s="173"/>
      <c r="U14" s="173"/>
      <c r="V14" s="173"/>
      <c r="W14" s="173"/>
    </row>
    <row r="15" spans="1:23" ht="26.25" customHeight="1">
      <c r="A15" s="67">
        <v>5</v>
      </c>
      <c r="B15" s="81"/>
      <c r="C15" s="82"/>
      <c r="D15" s="244"/>
      <c r="E15" s="245"/>
      <c r="F15" s="83"/>
      <c r="G15" s="84"/>
      <c r="H15" s="87"/>
      <c r="I15" s="101"/>
      <c r="J15" s="86"/>
      <c r="K15" s="173">
        <f t="shared" si="0"/>
        <v>0</v>
      </c>
      <c r="L15" s="173" t="str">
        <f t="shared" si="1"/>
        <v/>
      </c>
      <c r="M15" s="173"/>
      <c r="N15" s="173"/>
      <c r="O15" s="173"/>
      <c r="P15" s="173"/>
      <c r="Q15" s="173"/>
      <c r="R15" s="173"/>
      <c r="S15" s="173"/>
      <c r="T15" s="173"/>
      <c r="U15" s="173"/>
      <c r="V15" s="173"/>
      <c r="W15" s="173"/>
    </row>
    <row r="16" spans="1:23" ht="26.25" customHeight="1">
      <c r="A16" s="67">
        <v>6</v>
      </c>
      <c r="B16" s="81"/>
      <c r="C16" s="82"/>
      <c r="D16" s="244"/>
      <c r="E16" s="245"/>
      <c r="F16" s="83"/>
      <c r="G16" s="84"/>
      <c r="H16" s="87"/>
      <c r="I16" s="101"/>
      <c r="J16" s="86"/>
      <c r="K16" s="173">
        <f t="shared" si="0"/>
        <v>0</v>
      </c>
      <c r="L16" s="173" t="str">
        <f t="shared" si="1"/>
        <v/>
      </c>
      <c r="M16" s="173"/>
      <c r="N16" s="173"/>
      <c r="O16" s="173"/>
      <c r="P16" s="173"/>
      <c r="Q16" s="173"/>
      <c r="R16" s="173"/>
      <c r="S16" s="173"/>
      <c r="T16" s="173"/>
      <c r="U16" s="173"/>
      <c r="V16" s="173"/>
      <c r="W16" s="173"/>
    </row>
    <row r="17" spans="1:23" ht="26.25" customHeight="1">
      <c r="A17" s="67">
        <v>7</v>
      </c>
      <c r="B17" s="81"/>
      <c r="C17" s="82"/>
      <c r="D17" s="244"/>
      <c r="E17" s="245"/>
      <c r="F17" s="83"/>
      <c r="G17" s="84"/>
      <c r="H17" s="87"/>
      <c r="I17" s="101"/>
      <c r="J17" s="86"/>
      <c r="K17" s="173">
        <f t="shared" si="0"/>
        <v>0</v>
      </c>
      <c r="L17" s="173" t="str">
        <f t="shared" si="1"/>
        <v/>
      </c>
      <c r="M17" s="173"/>
      <c r="N17" s="173"/>
      <c r="O17" s="173"/>
      <c r="P17" s="173"/>
      <c r="Q17" s="173"/>
      <c r="R17" s="173"/>
      <c r="S17" s="173"/>
      <c r="T17" s="173"/>
      <c r="U17" s="173"/>
      <c r="V17" s="173"/>
      <c r="W17" s="173"/>
    </row>
    <row r="18" spans="1:23" ht="26.25" customHeight="1">
      <c r="A18" s="67">
        <v>8</v>
      </c>
      <c r="B18" s="81"/>
      <c r="C18" s="82"/>
      <c r="D18" s="244"/>
      <c r="E18" s="245"/>
      <c r="F18" s="83"/>
      <c r="G18" s="84"/>
      <c r="H18" s="87"/>
      <c r="I18" s="101"/>
      <c r="J18" s="86"/>
      <c r="K18" s="173">
        <f t="shared" si="0"/>
        <v>0</v>
      </c>
      <c r="L18" s="173" t="str">
        <f t="shared" si="1"/>
        <v/>
      </c>
      <c r="M18" s="173"/>
      <c r="N18" s="173"/>
      <c r="O18" s="173"/>
      <c r="P18" s="173"/>
      <c r="Q18" s="173"/>
      <c r="R18" s="173"/>
      <c r="S18" s="173"/>
      <c r="T18" s="173"/>
      <c r="U18" s="173"/>
      <c r="V18" s="173"/>
      <c r="W18" s="173"/>
    </row>
    <row r="19" spans="1:23" ht="26.25" customHeight="1">
      <c r="A19" s="67">
        <v>9</v>
      </c>
      <c r="B19" s="81"/>
      <c r="C19" s="82"/>
      <c r="D19" s="244"/>
      <c r="E19" s="245"/>
      <c r="F19" s="83"/>
      <c r="G19" s="84"/>
      <c r="H19" s="87"/>
      <c r="I19" s="101"/>
      <c r="J19" s="86"/>
      <c r="K19" s="173">
        <f t="shared" si="0"/>
        <v>0</v>
      </c>
      <c r="L19" s="173" t="str">
        <f t="shared" si="1"/>
        <v/>
      </c>
      <c r="M19" s="173"/>
      <c r="N19" s="173"/>
      <c r="O19" s="173"/>
      <c r="P19" s="173"/>
      <c r="Q19" s="173"/>
      <c r="R19" s="173"/>
      <c r="S19" s="173"/>
      <c r="T19" s="173"/>
      <c r="U19" s="173"/>
      <c r="V19" s="173"/>
      <c r="W19" s="173"/>
    </row>
    <row r="20" spans="1:23" ht="26.25" customHeight="1">
      <c r="A20" s="67">
        <v>10</v>
      </c>
      <c r="B20" s="81"/>
      <c r="C20" s="82"/>
      <c r="D20" s="244"/>
      <c r="E20" s="245"/>
      <c r="F20" s="83"/>
      <c r="G20" s="84"/>
      <c r="H20" s="87"/>
      <c r="I20" s="101"/>
      <c r="J20" s="86"/>
      <c r="K20" s="173">
        <f t="shared" si="0"/>
        <v>0</v>
      </c>
      <c r="L20" s="173" t="str">
        <f t="shared" si="1"/>
        <v/>
      </c>
      <c r="M20" s="173"/>
      <c r="N20" s="173"/>
      <c r="O20" s="173"/>
      <c r="P20" s="173"/>
      <c r="Q20" s="173"/>
      <c r="R20" s="173"/>
      <c r="S20" s="173"/>
      <c r="T20" s="173"/>
      <c r="U20" s="173"/>
      <c r="V20" s="173"/>
      <c r="W20" s="173"/>
    </row>
    <row r="21" spans="1:23" ht="26.25" customHeight="1">
      <c r="A21" s="67">
        <v>11</v>
      </c>
      <c r="B21" s="81"/>
      <c r="C21" s="82"/>
      <c r="D21" s="244"/>
      <c r="E21" s="245"/>
      <c r="F21" s="83"/>
      <c r="G21" s="84"/>
      <c r="H21" s="87"/>
      <c r="I21" s="101"/>
      <c r="J21" s="86"/>
      <c r="K21" s="173">
        <f t="shared" si="0"/>
        <v>0</v>
      </c>
      <c r="L21" s="173" t="str">
        <f t="shared" si="1"/>
        <v/>
      </c>
      <c r="M21" s="173"/>
      <c r="N21" s="173"/>
      <c r="O21" s="173"/>
      <c r="P21" s="173"/>
      <c r="Q21" s="173"/>
      <c r="R21" s="173"/>
      <c r="S21" s="173"/>
      <c r="T21" s="173"/>
      <c r="U21" s="173"/>
      <c r="V21" s="173"/>
      <c r="W21" s="173"/>
    </row>
    <row r="22" spans="1:23" ht="26.25" customHeight="1">
      <c r="A22" s="67">
        <v>12</v>
      </c>
      <c r="B22" s="81"/>
      <c r="C22" s="82"/>
      <c r="D22" s="244"/>
      <c r="E22" s="245"/>
      <c r="F22" s="83"/>
      <c r="G22" s="84"/>
      <c r="H22" s="87"/>
      <c r="I22" s="101"/>
      <c r="J22" s="86"/>
      <c r="K22" s="173">
        <f t="shared" si="0"/>
        <v>0</v>
      </c>
      <c r="L22" s="173" t="str">
        <f t="shared" si="1"/>
        <v/>
      </c>
      <c r="M22" s="173"/>
      <c r="N22" s="173"/>
      <c r="O22" s="173"/>
      <c r="P22" s="173"/>
      <c r="Q22" s="173"/>
      <c r="R22" s="173"/>
      <c r="S22" s="173"/>
      <c r="T22" s="173"/>
      <c r="U22" s="173"/>
      <c r="V22" s="173"/>
      <c r="W22" s="173"/>
    </row>
    <row r="23" spans="1:23" ht="26.25" customHeight="1">
      <c r="A23" s="67">
        <v>13</v>
      </c>
      <c r="B23" s="81"/>
      <c r="C23" s="82"/>
      <c r="D23" s="244"/>
      <c r="E23" s="245"/>
      <c r="F23" s="83"/>
      <c r="G23" s="84"/>
      <c r="H23" s="87"/>
      <c r="I23" s="101"/>
      <c r="J23" s="86"/>
      <c r="K23" s="173">
        <f t="shared" si="0"/>
        <v>0</v>
      </c>
      <c r="L23" s="173" t="str">
        <f t="shared" si="1"/>
        <v/>
      </c>
      <c r="M23" s="173"/>
      <c r="N23" s="173"/>
      <c r="O23" s="173"/>
      <c r="P23" s="173"/>
      <c r="Q23" s="173"/>
      <c r="R23" s="173"/>
      <c r="S23" s="173"/>
      <c r="T23" s="173"/>
      <c r="U23" s="173"/>
      <c r="V23" s="173"/>
      <c r="W23" s="173"/>
    </row>
    <row r="24" spans="1:23" ht="26.25" customHeight="1">
      <c r="A24" s="67">
        <v>14</v>
      </c>
      <c r="B24" s="81"/>
      <c r="C24" s="82"/>
      <c r="D24" s="244"/>
      <c r="E24" s="245"/>
      <c r="F24" s="83"/>
      <c r="G24" s="84"/>
      <c r="H24" s="87"/>
      <c r="I24" s="101"/>
      <c r="J24" s="86"/>
      <c r="K24" s="173">
        <f t="shared" si="0"/>
        <v>0</v>
      </c>
      <c r="L24" s="173" t="str">
        <f t="shared" si="1"/>
        <v/>
      </c>
      <c r="M24" s="173"/>
      <c r="N24" s="173"/>
      <c r="O24" s="173"/>
      <c r="P24" s="173"/>
      <c r="Q24" s="173"/>
      <c r="R24" s="173"/>
      <c r="S24" s="173"/>
      <c r="T24" s="173"/>
      <c r="U24" s="173"/>
      <c r="V24" s="173"/>
      <c r="W24" s="173"/>
    </row>
    <row r="25" spans="1:23" ht="26.25" customHeight="1" thickBot="1">
      <c r="A25" s="68">
        <v>15</v>
      </c>
      <c r="B25" s="88"/>
      <c r="C25" s="123"/>
      <c r="D25" s="254"/>
      <c r="E25" s="255"/>
      <c r="F25" s="89"/>
      <c r="G25" s="90"/>
      <c r="H25" s="92"/>
      <c r="I25" s="101"/>
      <c r="J25" s="91"/>
      <c r="K25" s="173">
        <f t="shared" si="0"/>
        <v>0</v>
      </c>
      <c r="L25" s="173" t="str">
        <f t="shared" si="1"/>
        <v/>
      </c>
      <c r="M25" s="173"/>
      <c r="N25" s="173"/>
      <c r="O25" s="173"/>
      <c r="P25" s="173"/>
      <c r="Q25" s="173"/>
      <c r="R25" s="173"/>
      <c r="S25" s="173"/>
      <c r="T25" s="173"/>
      <c r="U25" s="173"/>
      <c r="V25" s="173"/>
      <c r="W25" s="173"/>
    </row>
    <row r="26" spans="1:23" ht="26.25" customHeight="1" thickTop="1" thickBot="1">
      <c r="A26" s="240" t="s">
        <v>66</v>
      </c>
      <c r="B26" s="241"/>
      <c r="C26" s="242"/>
      <c r="D26" s="242"/>
      <c r="E26" s="242"/>
      <c r="F26" s="241"/>
      <c r="G26" s="243"/>
      <c r="H26" s="107">
        <f>(SUMIF(C11:C25,"保育士等キャリアアップ研修",K11:K25)+SUMIF(C11:C25,"幼稚園教諭旧免許状更新講習・免許法認定講習",K11:K25)+SUMIF(C11:C25,"その他",L11:L25))</f>
        <v>0</v>
      </c>
      <c r="I26" s="102">
        <f>SUM(I27:I28)</f>
        <v>0</v>
      </c>
      <c r="J26" s="169"/>
      <c r="K26" s="173"/>
      <c r="L26" s="173"/>
      <c r="M26" s="173"/>
      <c r="N26" s="173"/>
      <c r="O26" s="173"/>
      <c r="P26" s="173"/>
      <c r="Q26" s="173"/>
      <c r="R26" s="173"/>
      <c r="S26" s="173"/>
      <c r="T26" s="173"/>
      <c r="U26" s="173"/>
      <c r="V26" s="173"/>
      <c r="W26" s="173"/>
    </row>
    <row r="27" spans="1:23" ht="26.25" hidden="1" customHeight="1" thickBot="1">
      <c r="A27" s="240"/>
      <c r="B27" s="241"/>
      <c r="C27" s="242"/>
      <c r="D27" s="242"/>
      <c r="E27" s="242"/>
      <c r="F27" s="241"/>
      <c r="G27" s="243"/>
      <c r="H27" s="106" t="s">
        <v>93</v>
      </c>
      <c r="I27" s="102">
        <f>SUMIF(C11:C25,"園内研修",I11:I25)</f>
        <v>0</v>
      </c>
      <c r="J27" s="169" t="e">
        <f>I27/(I27+I28)</f>
        <v>#DIV/0!</v>
      </c>
      <c r="K27" s="173"/>
      <c r="L27" s="173"/>
      <c r="M27" s="173"/>
      <c r="N27" s="173"/>
      <c r="O27" s="173"/>
      <c r="P27" s="173"/>
      <c r="Q27" s="173"/>
      <c r="R27" s="173"/>
      <c r="S27" s="173"/>
      <c r="T27" s="173"/>
      <c r="U27" s="173"/>
      <c r="V27" s="173"/>
      <c r="W27" s="173"/>
    </row>
    <row r="28" spans="1:23" ht="26.25" hidden="1" customHeight="1" thickBot="1">
      <c r="A28" s="240"/>
      <c r="B28" s="241"/>
      <c r="C28" s="242"/>
      <c r="D28" s="242"/>
      <c r="E28" s="242"/>
      <c r="F28" s="241"/>
      <c r="G28" s="243"/>
      <c r="H28" s="106" t="s">
        <v>94</v>
      </c>
      <c r="I28" s="102">
        <f>SUMIF(C11:C25,"横浜市（区）主催研修",I11:I25)</f>
        <v>0</v>
      </c>
      <c r="J28" s="169"/>
      <c r="K28" s="173"/>
      <c r="L28" s="173"/>
      <c r="M28" s="173"/>
      <c r="N28" s="173"/>
      <c r="O28" s="173"/>
      <c r="P28" s="173"/>
      <c r="Q28" s="173"/>
      <c r="R28" s="173"/>
      <c r="S28" s="173"/>
      <c r="T28" s="173"/>
      <c r="U28" s="173"/>
      <c r="V28" s="173"/>
      <c r="W28" s="173"/>
    </row>
    <row r="29" spans="1:23" s="52" customFormat="1" ht="15" customHeight="1">
      <c r="A29" s="164"/>
      <c r="B29" s="170" t="s">
        <v>68</v>
      </c>
      <c r="C29" s="171"/>
      <c r="D29" s="171"/>
      <c r="E29" s="171"/>
      <c r="F29" s="171"/>
      <c r="G29" s="171"/>
      <c r="H29" s="171"/>
      <c r="I29" s="171"/>
      <c r="J29" s="171"/>
      <c r="K29" s="175"/>
      <c r="L29" s="175"/>
      <c r="M29" s="175"/>
      <c r="N29" s="175"/>
      <c r="O29" s="175"/>
      <c r="P29" s="175"/>
      <c r="Q29" s="175"/>
      <c r="R29" s="175"/>
      <c r="S29" s="175"/>
      <c r="T29" s="175"/>
      <c r="U29" s="175"/>
      <c r="V29" s="175"/>
      <c r="W29" s="175"/>
    </row>
    <row r="30" spans="1:23" s="52" customFormat="1" ht="15" customHeight="1">
      <c r="A30" s="164"/>
      <c r="B30" s="165" t="s">
        <v>125</v>
      </c>
      <c r="C30" s="171"/>
      <c r="D30" s="171"/>
      <c r="E30" s="171"/>
      <c r="F30" s="171"/>
      <c r="G30" s="171"/>
      <c r="H30" s="171"/>
      <c r="I30" s="171"/>
      <c r="J30" s="171"/>
      <c r="K30" s="175"/>
      <c r="L30" s="175"/>
      <c r="M30" s="175"/>
      <c r="N30" s="175"/>
      <c r="O30" s="175"/>
      <c r="P30" s="175"/>
      <c r="Q30" s="175"/>
      <c r="R30" s="175"/>
      <c r="S30" s="175"/>
      <c r="T30" s="175"/>
      <c r="U30" s="175"/>
      <c r="V30" s="175"/>
      <c r="W30" s="175"/>
    </row>
    <row r="31" spans="1:23" s="52" customFormat="1" ht="15" customHeight="1">
      <c r="A31" s="164"/>
      <c r="B31" s="172" t="s">
        <v>124</v>
      </c>
      <c r="C31" s="171"/>
      <c r="D31" s="171"/>
      <c r="E31" s="171"/>
      <c r="F31" s="171"/>
      <c r="G31" s="171"/>
      <c r="H31" s="171"/>
      <c r="I31" s="171"/>
      <c r="J31" s="171"/>
      <c r="K31" s="175"/>
      <c r="L31" s="175"/>
      <c r="M31" s="175"/>
      <c r="N31" s="175"/>
      <c r="O31" s="175"/>
      <c r="P31" s="175"/>
      <c r="Q31" s="175"/>
      <c r="R31" s="175"/>
      <c r="S31" s="175"/>
      <c r="T31" s="175"/>
      <c r="U31" s="175"/>
      <c r="V31" s="175"/>
      <c r="W31" s="175"/>
    </row>
    <row r="32" spans="1:23" s="52" customFormat="1" ht="15" customHeight="1">
      <c r="A32" s="164"/>
      <c r="B32" s="172" t="s">
        <v>126</v>
      </c>
      <c r="C32" s="171"/>
      <c r="D32" s="171"/>
      <c r="E32" s="171"/>
      <c r="F32" s="171"/>
      <c r="G32" s="171"/>
      <c r="H32" s="171"/>
      <c r="I32" s="171"/>
      <c r="J32" s="171"/>
      <c r="K32" s="175"/>
      <c r="L32" s="175"/>
      <c r="M32" s="175"/>
      <c r="N32" s="175"/>
      <c r="O32" s="175"/>
      <c r="P32" s="175"/>
      <c r="Q32" s="175"/>
      <c r="R32" s="175"/>
      <c r="S32" s="175"/>
      <c r="T32" s="175"/>
      <c r="U32" s="175"/>
      <c r="V32" s="175"/>
      <c r="W32" s="175"/>
    </row>
    <row r="33" spans="1:23" s="52" customFormat="1" ht="15" customHeight="1">
      <c r="A33" s="164"/>
      <c r="B33" s="165" t="s">
        <v>122</v>
      </c>
      <c r="C33" s="172"/>
      <c r="D33" s="171"/>
      <c r="E33" s="171"/>
      <c r="F33" s="171"/>
      <c r="G33" s="171"/>
      <c r="H33" s="171"/>
      <c r="I33" s="171"/>
      <c r="J33" s="171"/>
      <c r="K33" s="175"/>
      <c r="L33" s="175"/>
      <c r="M33" s="175"/>
      <c r="N33" s="175"/>
      <c r="O33" s="175"/>
      <c r="P33" s="175"/>
      <c r="Q33" s="175"/>
      <c r="R33" s="175"/>
      <c r="S33" s="175"/>
      <c r="T33" s="175"/>
      <c r="U33" s="175"/>
      <c r="V33" s="175"/>
      <c r="W33" s="175"/>
    </row>
    <row r="34" spans="1:23" s="52" customFormat="1" ht="15" customHeight="1">
      <c r="A34" s="164"/>
      <c r="B34" s="246" t="s">
        <v>67</v>
      </c>
      <c r="C34" s="246"/>
      <c r="D34" s="171"/>
      <c r="E34" s="171"/>
      <c r="F34" s="171"/>
      <c r="G34" s="171"/>
      <c r="H34" s="171"/>
      <c r="I34" s="171"/>
      <c r="J34" s="171"/>
      <c r="K34" s="175"/>
      <c r="L34" s="175"/>
      <c r="M34" s="175"/>
      <c r="N34" s="175"/>
      <c r="O34" s="175"/>
      <c r="P34" s="175"/>
      <c r="Q34" s="175"/>
      <c r="R34" s="175"/>
      <c r="S34" s="175"/>
      <c r="T34" s="175"/>
      <c r="U34" s="175"/>
      <c r="V34" s="175"/>
      <c r="W34" s="175"/>
    </row>
    <row r="35" spans="1:23" s="52" customFormat="1" ht="15" customHeight="1">
      <c r="A35" s="164"/>
      <c r="B35" s="165" t="s">
        <v>123</v>
      </c>
      <c r="C35" s="171"/>
      <c r="D35" s="171"/>
      <c r="E35" s="171"/>
      <c r="F35" s="171"/>
      <c r="G35" s="171"/>
      <c r="H35" s="171"/>
      <c r="I35" s="171"/>
      <c r="J35" s="171"/>
      <c r="K35" s="175"/>
      <c r="L35" s="175"/>
      <c r="M35" s="175"/>
      <c r="N35" s="175"/>
      <c r="O35" s="175"/>
      <c r="P35" s="175"/>
      <c r="Q35" s="175"/>
      <c r="R35" s="175"/>
      <c r="S35" s="175"/>
      <c r="T35" s="175"/>
      <c r="U35" s="175"/>
      <c r="V35" s="175"/>
      <c r="W35" s="175"/>
    </row>
    <row r="36" spans="1:23" s="52" customFormat="1" ht="15" customHeight="1">
      <c r="A36" s="65"/>
      <c r="C36" s="50"/>
      <c r="D36" s="50"/>
      <c r="E36" s="50"/>
      <c r="F36" s="50"/>
      <c r="G36" s="50"/>
      <c r="H36" s="50"/>
      <c r="I36" s="50"/>
      <c r="J36" s="50"/>
    </row>
    <row r="37" spans="1:23" s="52" customFormat="1" ht="15" customHeight="1">
      <c r="A37" s="65"/>
      <c r="B37" s="124" t="s">
        <v>95</v>
      </c>
      <c r="C37" s="125"/>
      <c r="D37" s="125"/>
      <c r="E37" s="125"/>
      <c r="F37" s="125"/>
      <c r="G37" s="50"/>
      <c r="H37" s="50"/>
      <c r="I37" s="50"/>
      <c r="J37" s="50"/>
    </row>
    <row r="38" spans="1:23" s="52" customFormat="1" ht="30" customHeight="1">
      <c r="A38" s="65"/>
      <c r="B38" s="177"/>
      <c r="C38" s="178"/>
      <c r="D38" s="178"/>
      <c r="E38" s="178"/>
      <c r="F38" s="178"/>
      <c r="G38" s="178"/>
      <c r="H38" s="178"/>
      <c r="I38" s="178"/>
      <c r="J38" s="178"/>
    </row>
    <row r="39" spans="1:23" s="52" customFormat="1" ht="15" customHeight="1">
      <c r="A39" s="65"/>
      <c r="B39" s="58"/>
      <c r="C39" s="50"/>
      <c r="D39" s="50"/>
      <c r="E39" s="50"/>
      <c r="F39" s="50"/>
      <c r="G39" s="50"/>
      <c r="H39" s="50"/>
      <c r="I39" s="50"/>
      <c r="J39" s="50"/>
    </row>
    <row r="40" spans="1:23" s="52" customFormat="1" ht="15" customHeight="1">
      <c r="A40" s="65"/>
      <c r="B40" s="58"/>
      <c r="C40" s="50"/>
      <c r="D40" s="50"/>
      <c r="E40" s="50"/>
      <c r="F40" s="50"/>
      <c r="G40" s="50"/>
      <c r="H40" s="50"/>
      <c r="I40" s="50"/>
      <c r="J40" s="50"/>
    </row>
    <row r="41" spans="1:23" s="53" customFormat="1" ht="15" customHeight="1">
      <c r="A41" s="69"/>
      <c r="B41" s="57"/>
      <c r="C41" s="51"/>
      <c r="D41" s="51"/>
      <c r="E41" s="51"/>
      <c r="F41" s="51"/>
      <c r="G41" s="51"/>
      <c r="H41" s="51"/>
      <c r="I41" s="51"/>
      <c r="J41" s="51"/>
    </row>
  </sheetData>
  <sheetProtection algorithmName="SHA-512" hashValue="FA4sNxQlDmYzpmnrUfQw8pVoerz/XOgVz3E4dcNit3N3teGV6e7iwxf7wtDSaFlQ5M8iYnNItSph1uG/sZiAOQ==" saltValue="2569gpym+KbH4LsXETLteg==" spinCount="100000" sheet="1" insertRows="0"/>
  <mergeCells count="28">
    <mergeCell ref="H4:J4"/>
    <mergeCell ref="H5:J5"/>
    <mergeCell ref="C6:D6"/>
    <mergeCell ref="H6:J6"/>
    <mergeCell ref="C7:D7"/>
    <mergeCell ref="H7:J7"/>
    <mergeCell ref="D20:E20"/>
    <mergeCell ref="B8:C8"/>
    <mergeCell ref="D10:E10"/>
    <mergeCell ref="D11:E11"/>
    <mergeCell ref="D12:E12"/>
    <mergeCell ref="D13:E13"/>
    <mergeCell ref="D14:E14"/>
    <mergeCell ref="D15:E15"/>
    <mergeCell ref="D16:E16"/>
    <mergeCell ref="D17:E17"/>
    <mergeCell ref="D18:E18"/>
    <mergeCell ref="D19:E19"/>
    <mergeCell ref="A27:G27"/>
    <mergeCell ref="A28:G28"/>
    <mergeCell ref="B34:C34"/>
    <mergeCell ref="B38:J38"/>
    <mergeCell ref="D21:E21"/>
    <mergeCell ref="D22:E22"/>
    <mergeCell ref="D23:E23"/>
    <mergeCell ref="D24:E24"/>
    <mergeCell ref="D25:E25"/>
    <mergeCell ref="A26:G26"/>
  </mergeCells>
  <phoneticPr fontId="2"/>
  <conditionalFormatting sqref="F11:F25">
    <cfRule type="expression" dxfId="287" priority="3">
      <formula>$C11="その他"</formula>
    </cfRule>
    <cfRule type="expression" dxfId="286" priority="4">
      <formula>$C11&lt;&gt;"保育士等キャリアアップ研修"</formula>
    </cfRule>
    <cfRule type="expression" dxfId="285" priority="18" stopIfTrue="1">
      <formula>$C11="保育士等キャリアアップ研修"</formula>
    </cfRule>
  </conditionalFormatting>
  <conditionalFormatting sqref="H26:I26 C7 D8">
    <cfRule type="cellIs" dxfId="284" priority="17" operator="equal">
      <formula>""</formula>
    </cfRule>
  </conditionalFormatting>
  <conditionalFormatting sqref="E1">
    <cfRule type="cellIs" dxfId="283" priority="16" operator="equal">
      <formula>""</formula>
    </cfRule>
  </conditionalFormatting>
  <conditionalFormatting sqref="H3:J7">
    <cfRule type="cellIs" dxfId="282" priority="15" operator="equal">
      <formula>""</formula>
    </cfRule>
  </conditionalFormatting>
  <conditionalFormatting sqref="C6">
    <cfRule type="cellIs" dxfId="281" priority="14" operator="equal">
      <formula>""</formula>
    </cfRule>
  </conditionalFormatting>
  <conditionalFormatting sqref="D11:E25">
    <cfRule type="expression" dxfId="280" priority="11">
      <formula>$C11="横浜市（区）主催研修"</formula>
    </cfRule>
    <cfRule type="expression" dxfId="279" priority="12">
      <formula>$C11="園内研修"</formula>
    </cfRule>
    <cfRule type="expression" dxfId="278" priority="13">
      <formula>$C11="幼稚園教諭旧免許状更新講習・免許法認定講習"</formula>
    </cfRule>
  </conditionalFormatting>
  <conditionalFormatting sqref="H11:H25">
    <cfRule type="expression" dxfId="277" priority="1">
      <formula>$C11="その他"</formula>
    </cfRule>
    <cfRule type="expression" dxfId="276" priority="10">
      <formula>$C11="【職員処遇改善費のみ対象】横浜市（区）主催研修"</formula>
    </cfRule>
  </conditionalFormatting>
  <conditionalFormatting sqref="I11:I25">
    <cfRule type="expression" dxfId="275" priority="5">
      <formula>$C11="保育士等キャリアアップ研修"</formula>
    </cfRule>
    <cfRule type="expression" dxfId="274" priority="9">
      <formula>$C11="幼稚園教諭旧免許状更新講習・免許法認定講習"</formula>
    </cfRule>
  </conditionalFormatting>
  <conditionalFormatting sqref="G11:G25">
    <cfRule type="expression" dxfId="273" priority="2">
      <formula>$C11="その他"</formula>
    </cfRule>
    <cfRule type="expression" dxfId="272" priority="6">
      <formula>$C11="【職員処遇改善費のみ対象】横浜市（区）主催研修"</formula>
    </cfRule>
    <cfRule type="expression" dxfId="271" priority="7">
      <formula>$C11="園内研修"</formula>
    </cfRule>
    <cfRule type="expression" dxfId="270" priority="8">
      <formula>$C11="幼稚園教諭旧免許状更新講習・免許法認定講習"</formula>
    </cfRule>
  </conditionalFormatting>
  <dataValidations count="11">
    <dataValidation type="list" allowBlank="1" showInputMessage="1" showErrorMessage="1" sqref="H25">
      <formula1>INDIRECT($C$5)</formula1>
    </dataValidation>
    <dataValidation type="list" allowBlank="1" showInputMessage="1" showErrorMessage="1" sqref="H11:H24">
      <formula1>INDIRECT($C$6)</formula1>
    </dataValidation>
    <dataValidation type="decimal" operator="greaterThanOrEqual" allowBlank="1" showInputMessage="1" showErrorMessage="1" sqref="I11:I25">
      <formula1>0</formula1>
    </dataValidation>
    <dataValidation type="list" allowBlank="1" showInputMessage="1" showErrorMessage="1" promptTitle="実施主体" prompt="幼稚園教諭旧免許状更新講習時は入力不要" sqref="D12:E25">
      <formula1>INDIRECT($C12)</formula1>
    </dataValidation>
    <dataValidation type="date" operator="lessThanOrEqual" allowBlank="1" showInputMessage="1" showErrorMessage="1" error="賃金改善開始月の４月以前に研修修了が必要です。" sqref="B11:B25">
      <formula1>45016</formula1>
    </dataValidation>
    <dataValidation type="list" allowBlank="1" showInputMessage="1" showErrorMessage="1" promptTitle="実施主体" prompt="幼稚園教諭旧免許状更新講習時は入力不要" sqref="D11:E11">
      <formula1>INDIRECT($C$11)</formula1>
    </dataValidation>
    <dataValidation type="custom" allowBlank="1" showInputMessage="1" showErrorMessage="1" promptTitle="講義名・テーマ" prompt="保育士等キャリアアップ研修の時は入力不要" sqref="F11:F25">
      <formula1>OR(AND(D11="保育士等キャリアアップ研修",F11=""),AND(D11="幼稚園教諭免許状更新講習",F11&lt;&gt;""))</formula1>
    </dataValidation>
    <dataValidation type="textLength" operator="equal" allowBlank="1" showInputMessage="1" showErrorMessage="1" promptTitle="修了証番号" prompt="保育士等キャリアアップ研修の時のみ12桁の修了証番号を入力" sqref="G11:G25">
      <formula1>12</formula1>
    </dataValidation>
    <dataValidation type="list" allowBlank="1" showInputMessage="1" showErrorMessage="1" sqref="D8">
      <formula1>"〇,×"</formula1>
    </dataValidation>
    <dataValidation type="list" allowBlank="1" showInputMessage="1" showErrorMessage="1" sqref="C11:C25">
      <formula1>INDIRECT($D$8)</formula1>
    </dataValidation>
    <dataValidation type="list" allowBlank="1" showInputMessage="1" showErrorMessage="1" sqref="O6">
      <formula1>" "</formula1>
    </dataValidation>
  </dataValidations>
  <printOptions horizontalCentered="1"/>
  <pageMargins left="0.25" right="0.25" top="0.75" bottom="0.75" header="0.3" footer="0.3"/>
  <pageSetup paperSize="8" scale="99" orientation="landscape" cellComments="asDisplayed"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マスタ!$C$3:$C$4</xm:f>
          </x14:formula1>
          <xm:sqref>C6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W41"/>
  <sheetViews>
    <sheetView showZeros="0" view="pageBreakPreview" zoomScale="85" zoomScaleNormal="70" zoomScaleSheetLayoutView="85" workbookViewId="0">
      <selection activeCell="F8" sqref="F8"/>
    </sheetView>
  </sheetViews>
  <sheetFormatPr defaultRowHeight="18.75"/>
  <cols>
    <col min="1" max="1" width="5" style="66" customWidth="1"/>
    <col min="2" max="2" width="13.625" style="71" customWidth="1"/>
    <col min="3" max="3" width="33.875" style="2" customWidth="1"/>
    <col min="4" max="4" width="9.375" style="2" customWidth="1"/>
    <col min="5" max="5" width="37.625" style="2" customWidth="1"/>
    <col min="6" max="6" width="42.875" style="2" customWidth="1"/>
    <col min="7" max="7" width="19.625" style="2" customWidth="1"/>
    <col min="8" max="8" width="19" style="2" customWidth="1"/>
    <col min="9" max="9" width="15.625" style="2" hidden="1" customWidth="1"/>
    <col min="10" max="10" width="27.5" style="2" customWidth="1"/>
    <col min="11" max="12" width="9" style="2" customWidth="1"/>
    <col min="13" max="14" width="9" style="2"/>
    <col min="15" max="15" width="50.625" style="2" customWidth="1"/>
    <col min="16" max="16384" width="9" style="2"/>
  </cols>
  <sheetData>
    <row r="1" spans="1:23" ht="29.25" customHeight="1">
      <c r="A1" s="74" t="s">
        <v>73</v>
      </c>
      <c r="B1" s="70"/>
      <c r="C1" s="59"/>
      <c r="D1" s="60" t="s">
        <v>62</v>
      </c>
      <c r="E1" s="122">
        <f>①集計表!F1</f>
        <v>5</v>
      </c>
      <c r="F1" s="61" t="s">
        <v>110</v>
      </c>
      <c r="G1" s="59"/>
      <c r="H1" s="59"/>
      <c r="I1" s="59"/>
      <c r="J1" s="73"/>
      <c r="K1" s="173"/>
      <c r="L1" s="173"/>
      <c r="M1" s="173"/>
      <c r="N1" s="173"/>
      <c r="O1" s="173"/>
      <c r="P1" s="173"/>
      <c r="Q1" s="173"/>
      <c r="R1" s="173"/>
      <c r="S1" s="173"/>
      <c r="T1" s="173"/>
      <c r="U1" s="173"/>
      <c r="V1" s="173"/>
      <c r="W1" s="173"/>
    </row>
    <row r="2" spans="1:23" ht="19.5" thickBot="1">
      <c r="A2" s="65"/>
      <c r="B2" s="58"/>
      <c r="C2" s="1"/>
      <c r="D2" s="1"/>
      <c r="E2" s="1"/>
      <c r="F2" s="4"/>
      <c r="G2" s="1"/>
      <c r="H2" s="5"/>
      <c r="I2" s="5"/>
      <c r="J2" s="5"/>
      <c r="K2" s="173"/>
      <c r="L2" s="173"/>
      <c r="M2" s="173"/>
      <c r="N2" s="173"/>
      <c r="O2" s="173"/>
      <c r="P2" s="173"/>
      <c r="Q2" s="173"/>
      <c r="R2" s="173"/>
      <c r="S2" s="173"/>
      <c r="T2" s="173"/>
      <c r="U2" s="173"/>
      <c r="V2" s="173"/>
      <c r="W2" s="173"/>
    </row>
    <row r="3" spans="1:23" s="6" customFormat="1" ht="24.95" customHeight="1">
      <c r="A3" s="66"/>
      <c r="B3" s="58"/>
      <c r="C3" s="3"/>
      <c r="D3" s="3"/>
      <c r="E3" s="3"/>
      <c r="F3" s="7"/>
      <c r="G3" s="8" t="s">
        <v>1</v>
      </c>
      <c r="H3" s="121">
        <f>①集計表!O3</f>
        <v>0</v>
      </c>
      <c r="I3" s="120" t="s">
        <v>3</v>
      </c>
      <c r="J3" s="120" t="s">
        <v>3</v>
      </c>
      <c r="K3" s="174"/>
      <c r="L3" s="174"/>
      <c r="M3" s="174"/>
      <c r="N3" s="174"/>
      <c r="O3" s="174"/>
      <c r="P3" s="174"/>
      <c r="Q3" s="174"/>
      <c r="R3" s="174"/>
      <c r="S3" s="174"/>
      <c r="T3" s="174"/>
      <c r="U3" s="174"/>
      <c r="V3" s="174"/>
      <c r="W3" s="174"/>
    </row>
    <row r="4" spans="1:23" s="6" customFormat="1" ht="24.95" customHeight="1">
      <c r="A4" s="65"/>
      <c r="B4" s="58"/>
      <c r="C4" s="3"/>
      <c r="D4" s="3"/>
      <c r="E4" s="3"/>
      <c r="F4" s="7"/>
      <c r="G4" s="12" t="s">
        <v>4</v>
      </c>
      <c r="H4" s="247">
        <f>①集計表!O4</f>
        <v>0</v>
      </c>
      <c r="I4" s="247"/>
      <c r="J4" s="248"/>
      <c r="K4" s="174"/>
      <c r="L4" s="174"/>
      <c r="M4" s="174"/>
      <c r="N4" s="174"/>
      <c r="O4" s="174"/>
      <c r="P4" s="174"/>
      <c r="Q4" s="174"/>
      <c r="R4" s="174"/>
      <c r="S4" s="174"/>
      <c r="T4" s="174"/>
      <c r="U4" s="174"/>
      <c r="V4" s="174"/>
      <c r="W4" s="174"/>
    </row>
    <row r="5" spans="1:23" s="6" customFormat="1" ht="24.95" customHeight="1" thickBot="1">
      <c r="A5" s="65"/>
      <c r="B5" s="77"/>
      <c r="C5" s="3"/>
      <c r="D5" s="14"/>
      <c r="E5" s="14"/>
      <c r="F5" s="7"/>
      <c r="G5" s="15" t="s">
        <v>7</v>
      </c>
      <c r="H5" s="249">
        <f>①集計表!O5</f>
        <v>0</v>
      </c>
      <c r="I5" s="249"/>
      <c r="J5" s="250"/>
      <c r="K5" s="174"/>
      <c r="L5" s="174"/>
      <c r="M5" s="174"/>
      <c r="N5" s="174"/>
      <c r="O5" s="174"/>
      <c r="P5" s="174"/>
      <c r="Q5" s="174"/>
      <c r="R5" s="174"/>
      <c r="S5" s="174"/>
      <c r="T5" s="174"/>
      <c r="U5" s="174"/>
      <c r="V5" s="174"/>
      <c r="W5" s="174"/>
    </row>
    <row r="6" spans="1:23" s="6" customFormat="1" ht="24.95" customHeight="1">
      <c r="A6" s="65"/>
      <c r="B6" s="72" t="s">
        <v>6</v>
      </c>
      <c r="C6" s="260"/>
      <c r="D6" s="261"/>
      <c r="E6" s="14"/>
      <c r="F6" s="7"/>
      <c r="G6" s="76" t="s">
        <v>64</v>
      </c>
      <c r="H6" s="249">
        <f>①集計表!O6</f>
        <v>0</v>
      </c>
      <c r="I6" s="249"/>
      <c r="J6" s="250"/>
      <c r="K6" s="174"/>
      <c r="L6" s="174" t="str">
        <f>IF(C6="なし_職員処遇改善費の対象者","研修名_職員処遇改善費","研修名_処遇Ⅱ")</f>
        <v>研修名_処遇Ⅱ</v>
      </c>
      <c r="M6" s="174"/>
      <c r="N6" s="174"/>
      <c r="O6" s="174"/>
      <c r="P6" s="174"/>
      <c r="Q6" s="174"/>
      <c r="R6" s="174"/>
      <c r="S6" s="174"/>
      <c r="T6" s="174"/>
      <c r="U6" s="174"/>
      <c r="V6" s="174"/>
      <c r="W6" s="174"/>
    </row>
    <row r="7" spans="1:23" s="6" customFormat="1" ht="24.95" customHeight="1" thickBot="1">
      <c r="A7" s="65"/>
      <c r="B7" s="140" t="s">
        <v>9</v>
      </c>
      <c r="C7" s="262"/>
      <c r="D7" s="263"/>
      <c r="E7" s="14"/>
      <c r="F7" s="7"/>
      <c r="G7" s="17" t="s">
        <v>65</v>
      </c>
      <c r="H7" s="251">
        <f>①集計表!O7</f>
        <v>0</v>
      </c>
      <c r="I7" s="252"/>
      <c r="J7" s="253"/>
      <c r="K7" s="174"/>
      <c r="L7" s="174"/>
      <c r="M7" s="174"/>
      <c r="N7" s="174"/>
      <c r="O7" s="174"/>
      <c r="P7" s="174"/>
      <c r="Q7" s="174"/>
      <c r="R7" s="174"/>
      <c r="S7" s="174"/>
      <c r="T7" s="174"/>
      <c r="U7" s="174"/>
      <c r="V7" s="174"/>
      <c r="W7" s="174"/>
    </row>
    <row r="8" spans="1:23" s="6" customFormat="1" ht="24.95" customHeight="1" thickBot="1">
      <c r="A8" s="65"/>
      <c r="B8" s="258" t="s">
        <v>111</v>
      </c>
      <c r="C8" s="259"/>
      <c r="D8" s="176" t="s">
        <v>113</v>
      </c>
      <c r="E8" s="14"/>
      <c r="F8" s="7"/>
      <c r="G8" s="131"/>
      <c r="H8" s="21"/>
      <c r="I8" s="139"/>
      <c r="J8" s="139"/>
      <c r="K8" s="174"/>
      <c r="L8" s="174"/>
      <c r="M8" s="174"/>
      <c r="N8" s="174"/>
      <c r="O8" s="174"/>
      <c r="P8" s="174"/>
      <c r="Q8" s="174"/>
      <c r="R8" s="174"/>
      <c r="S8" s="174"/>
      <c r="T8" s="174"/>
      <c r="U8" s="174"/>
      <c r="V8" s="174"/>
      <c r="W8" s="174"/>
    </row>
    <row r="9" spans="1:23" ht="24.95" customHeight="1">
      <c r="A9" s="65"/>
      <c r="B9" s="58"/>
      <c r="C9" s="19"/>
      <c r="D9" s="20"/>
      <c r="E9" s="20"/>
      <c r="F9" s="19"/>
      <c r="G9" s="19"/>
      <c r="H9" s="21"/>
      <c r="I9" s="22"/>
      <c r="J9" s="23"/>
      <c r="K9" s="173"/>
      <c r="L9" s="173"/>
      <c r="M9" s="173"/>
      <c r="N9" s="173"/>
      <c r="O9" s="173"/>
      <c r="P9" s="173"/>
      <c r="Q9" s="173"/>
      <c r="R9" s="173"/>
      <c r="S9" s="173"/>
      <c r="T9" s="173"/>
      <c r="U9" s="173"/>
      <c r="V9" s="173"/>
      <c r="W9" s="173"/>
    </row>
    <row r="10" spans="1:23" ht="69" customHeight="1" thickBot="1">
      <c r="A10" s="64" t="s">
        <v>15</v>
      </c>
      <c r="B10" s="134" t="s">
        <v>127</v>
      </c>
      <c r="C10" s="62" t="s">
        <v>106</v>
      </c>
      <c r="D10" s="256" t="s">
        <v>78</v>
      </c>
      <c r="E10" s="257"/>
      <c r="F10" s="62" t="s">
        <v>19</v>
      </c>
      <c r="G10" s="63" t="s">
        <v>20</v>
      </c>
      <c r="H10" s="75" t="s">
        <v>77</v>
      </c>
      <c r="I10" s="78" t="s">
        <v>76</v>
      </c>
      <c r="J10" s="62" t="s">
        <v>63</v>
      </c>
      <c r="K10" s="173"/>
      <c r="L10" s="173"/>
      <c r="M10" s="173"/>
      <c r="N10" s="173"/>
      <c r="O10" s="173"/>
      <c r="P10" s="173"/>
      <c r="Q10" s="173"/>
      <c r="R10" s="173"/>
      <c r="S10" s="173"/>
      <c r="T10" s="173"/>
      <c r="U10" s="173"/>
      <c r="V10" s="173"/>
      <c r="W10" s="173"/>
    </row>
    <row r="11" spans="1:23" ht="26.25" customHeight="1">
      <c r="A11" s="67">
        <v>1</v>
      </c>
      <c r="B11" s="81"/>
      <c r="C11" s="82"/>
      <c r="D11" s="244"/>
      <c r="E11" s="245"/>
      <c r="F11" s="83"/>
      <c r="G11" s="84"/>
      <c r="H11" s="85"/>
      <c r="I11" s="100"/>
      <c r="J11" s="86"/>
      <c r="K11" s="173">
        <f>IF(H11&lt;&gt;"",1,0)</f>
        <v>0</v>
      </c>
      <c r="L11" s="173" t="str">
        <f>IF(C11="その他",1,"")</f>
        <v/>
      </c>
      <c r="M11" s="173"/>
      <c r="N11" s="173"/>
      <c r="O11" s="173"/>
      <c r="P11" s="173"/>
      <c r="Q11" s="173"/>
      <c r="R11" s="173"/>
      <c r="S11" s="173"/>
      <c r="T11" s="173"/>
      <c r="U11" s="173"/>
      <c r="V11" s="173"/>
      <c r="W11" s="173"/>
    </row>
    <row r="12" spans="1:23" ht="26.25" customHeight="1">
      <c r="A12" s="67">
        <v>2</v>
      </c>
      <c r="B12" s="81"/>
      <c r="C12" s="82"/>
      <c r="D12" s="244"/>
      <c r="E12" s="245"/>
      <c r="F12" s="83"/>
      <c r="G12" s="84"/>
      <c r="H12" s="87"/>
      <c r="I12" s="101"/>
      <c r="J12" s="86"/>
      <c r="K12" s="173">
        <f t="shared" ref="K12:K25" si="0">IF(H12&lt;&gt;"",1,0)</f>
        <v>0</v>
      </c>
      <c r="L12" s="173" t="str">
        <f t="shared" ref="L12:L25" si="1">IF(C12="その他",1,"")</f>
        <v/>
      </c>
      <c r="M12" s="173"/>
      <c r="N12" s="173"/>
      <c r="O12" s="173"/>
      <c r="P12" s="173"/>
      <c r="Q12" s="173"/>
      <c r="R12" s="173"/>
      <c r="S12" s="173"/>
      <c r="T12" s="173"/>
      <c r="U12" s="173"/>
      <c r="V12" s="173"/>
      <c r="W12" s="173"/>
    </row>
    <row r="13" spans="1:23" ht="26.25" customHeight="1">
      <c r="A13" s="67">
        <v>3</v>
      </c>
      <c r="B13" s="81"/>
      <c r="C13" s="82"/>
      <c r="D13" s="244"/>
      <c r="E13" s="245"/>
      <c r="F13" s="83"/>
      <c r="G13" s="84"/>
      <c r="H13" s="87"/>
      <c r="I13" s="101"/>
      <c r="J13" s="86"/>
      <c r="K13" s="173">
        <f t="shared" si="0"/>
        <v>0</v>
      </c>
      <c r="L13" s="173" t="str">
        <f t="shared" si="1"/>
        <v/>
      </c>
      <c r="M13" s="173"/>
      <c r="N13" s="173"/>
      <c r="O13" s="173"/>
      <c r="P13" s="173"/>
      <c r="Q13" s="173"/>
      <c r="R13" s="173"/>
      <c r="S13" s="173"/>
      <c r="T13" s="173"/>
      <c r="U13" s="173"/>
      <c r="V13" s="173"/>
      <c r="W13" s="173"/>
    </row>
    <row r="14" spans="1:23" ht="26.25" customHeight="1">
      <c r="A14" s="67">
        <v>4</v>
      </c>
      <c r="B14" s="81"/>
      <c r="C14" s="82"/>
      <c r="D14" s="244"/>
      <c r="E14" s="245"/>
      <c r="F14" s="83"/>
      <c r="G14" s="84"/>
      <c r="H14" s="87"/>
      <c r="I14" s="101"/>
      <c r="J14" s="86"/>
      <c r="K14" s="173">
        <f>IF(H14&lt;&gt;"",1,0)</f>
        <v>0</v>
      </c>
      <c r="L14" s="173" t="str">
        <f t="shared" si="1"/>
        <v/>
      </c>
      <c r="M14" s="173"/>
      <c r="N14" s="173"/>
      <c r="O14" s="173"/>
      <c r="P14" s="173"/>
      <c r="Q14" s="173"/>
      <c r="R14" s="173"/>
      <c r="S14" s="173"/>
      <c r="T14" s="173"/>
      <c r="U14" s="173"/>
      <c r="V14" s="173"/>
      <c r="W14" s="173"/>
    </row>
    <row r="15" spans="1:23" ht="26.25" customHeight="1">
      <c r="A15" s="67">
        <v>5</v>
      </c>
      <c r="B15" s="81"/>
      <c r="C15" s="82"/>
      <c r="D15" s="244"/>
      <c r="E15" s="245"/>
      <c r="F15" s="83"/>
      <c r="G15" s="84"/>
      <c r="H15" s="87"/>
      <c r="I15" s="101"/>
      <c r="J15" s="86"/>
      <c r="K15" s="173">
        <f t="shared" si="0"/>
        <v>0</v>
      </c>
      <c r="L15" s="173" t="str">
        <f t="shared" si="1"/>
        <v/>
      </c>
      <c r="M15" s="173"/>
      <c r="N15" s="173"/>
      <c r="O15" s="173"/>
      <c r="P15" s="173"/>
      <c r="Q15" s="173"/>
      <c r="R15" s="173"/>
      <c r="S15" s="173"/>
      <c r="T15" s="173"/>
      <c r="U15" s="173"/>
      <c r="V15" s="173"/>
      <c r="W15" s="173"/>
    </row>
    <row r="16" spans="1:23" ht="26.25" customHeight="1">
      <c r="A16" s="67">
        <v>6</v>
      </c>
      <c r="B16" s="81"/>
      <c r="C16" s="82"/>
      <c r="D16" s="244"/>
      <c r="E16" s="245"/>
      <c r="F16" s="83"/>
      <c r="G16" s="84"/>
      <c r="H16" s="87"/>
      <c r="I16" s="101"/>
      <c r="J16" s="86"/>
      <c r="K16" s="173">
        <f t="shared" si="0"/>
        <v>0</v>
      </c>
      <c r="L16" s="173" t="str">
        <f t="shared" si="1"/>
        <v/>
      </c>
      <c r="M16" s="173"/>
      <c r="N16" s="173"/>
      <c r="O16" s="173"/>
      <c r="P16" s="173"/>
      <c r="Q16" s="173"/>
      <c r="R16" s="173"/>
      <c r="S16" s="173"/>
      <c r="T16" s="173"/>
      <c r="U16" s="173"/>
      <c r="V16" s="173"/>
      <c r="W16" s="173"/>
    </row>
    <row r="17" spans="1:23" ht="26.25" customHeight="1">
      <c r="A17" s="67">
        <v>7</v>
      </c>
      <c r="B17" s="81"/>
      <c r="C17" s="82"/>
      <c r="D17" s="244"/>
      <c r="E17" s="245"/>
      <c r="F17" s="83"/>
      <c r="G17" s="84"/>
      <c r="H17" s="87"/>
      <c r="I17" s="101"/>
      <c r="J17" s="86"/>
      <c r="K17" s="173">
        <f t="shared" si="0"/>
        <v>0</v>
      </c>
      <c r="L17" s="173" t="str">
        <f t="shared" si="1"/>
        <v/>
      </c>
      <c r="M17" s="173"/>
      <c r="N17" s="173"/>
      <c r="O17" s="173"/>
      <c r="P17" s="173"/>
      <c r="Q17" s="173"/>
      <c r="R17" s="173"/>
      <c r="S17" s="173"/>
      <c r="T17" s="173"/>
      <c r="U17" s="173"/>
      <c r="V17" s="173"/>
      <c r="W17" s="173"/>
    </row>
    <row r="18" spans="1:23" ht="26.25" customHeight="1">
      <c r="A18" s="67">
        <v>8</v>
      </c>
      <c r="B18" s="81"/>
      <c r="C18" s="82"/>
      <c r="D18" s="244"/>
      <c r="E18" s="245"/>
      <c r="F18" s="83"/>
      <c r="G18" s="84"/>
      <c r="H18" s="87"/>
      <c r="I18" s="101"/>
      <c r="J18" s="86"/>
      <c r="K18" s="173">
        <f t="shared" si="0"/>
        <v>0</v>
      </c>
      <c r="L18" s="173" t="str">
        <f t="shared" si="1"/>
        <v/>
      </c>
      <c r="M18" s="173"/>
      <c r="N18" s="173"/>
      <c r="O18" s="173"/>
      <c r="P18" s="173"/>
      <c r="Q18" s="173"/>
      <c r="R18" s="173"/>
      <c r="S18" s="173"/>
      <c r="T18" s="173"/>
      <c r="U18" s="173"/>
      <c r="V18" s="173"/>
      <c r="W18" s="173"/>
    </row>
    <row r="19" spans="1:23" ht="26.25" customHeight="1">
      <c r="A19" s="67">
        <v>9</v>
      </c>
      <c r="B19" s="81"/>
      <c r="C19" s="82"/>
      <c r="D19" s="244"/>
      <c r="E19" s="245"/>
      <c r="F19" s="83"/>
      <c r="G19" s="84"/>
      <c r="H19" s="87"/>
      <c r="I19" s="101"/>
      <c r="J19" s="86"/>
      <c r="K19" s="173">
        <f t="shared" si="0"/>
        <v>0</v>
      </c>
      <c r="L19" s="173" t="str">
        <f t="shared" si="1"/>
        <v/>
      </c>
      <c r="M19" s="173"/>
      <c r="N19" s="173"/>
      <c r="O19" s="173"/>
      <c r="P19" s="173"/>
      <c r="Q19" s="173"/>
      <c r="R19" s="173"/>
      <c r="S19" s="173"/>
      <c r="T19" s="173"/>
      <c r="U19" s="173"/>
      <c r="V19" s="173"/>
      <c r="W19" s="173"/>
    </row>
    <row r="20" spans="1:23" ht="26.25" customHeight="1">
      <c r="A20" s="67">
        <v>10</v>
      </c>
      <c r="B20" s="81"/>
      <c r="C20" s="82"/>
      <c r="D20" s="244"/>
      <c r="E20" s="245"/>
      <c r="F20" s="83"/>
      <c r="G20" s="84"/>
      <c r="H20" s="87"/>
      <c r="I20" s="101"/>
      <c r="J20" s="86"/>
      <c r="K20" s="173">
        <f t="shared" si="0"/>
        <v>0</v>
      </c>
      <c r="L20" s="173" t="str">
        <f t="shared" si="1"/>
        <v/>
      </c>
      <c r="M20" s="173"/>
      <c r="N20" s="173"/>
      <c r="O20" s="173"/>
      <c r="P20" s="173"/>
      <c r="Q20" s="173"/>
      <c r="R20" s="173"/>
      <c r="S20" s="173"/>
      <c r="T20" s="173"/>
      <c r="U20" s="173"/>
      <c r="V20" s="173"/>
      <c r="W20" s="173"/>
    </row>
    <row r="21" spans="1:23" ht="26.25" customHeight="1">
      <c r="A21" s="67">
        <v>11</v>
      </c>
      <c r="B21" s="81"/>
      <c r="C21" s="82"/>
      <c r="D21" s="244"/>
      <c r="E21" s="245"/>
      <c r="F21" s="83"/>
      <c r="G21" s="84"/>
      <c r="H21" s="87"/>
      <c r="I21" s="101"/>
      <c r="J21" s="86"/>
      <c r="K21" s="173">
        <f t="shared" si="0"/>
        <v>0</v>
      </c>
      <c r="L21" s="173" t="str">
        <f t="shared" si="1"/>
        <v/>
      </c>
      <c r="M21" s="173"/>
      <c r="N21" s="173"/>
      <c r="O21" s="173"/>
      <c r="P21" s="173"/>
      <c r="Q21" s="173"/>
      <c r="R21" s="173"/>
      <c r="S21" s="173"/>
      <c r="T21" s="173"/>
      <c r="U21" s="173"/>
      <c r="V21" s="173"/>
      <c r="W21" s="173"/>
    </row>
    <row r="22" spans="1:23" ht="26.25" customHeight="1">
      <c r="A22" s="67">
        <v>12</v>
      </c>
      <c r="B22" s="81"/>
      <c r="C22" s="82"/>
      <c r="D22" s="244"/>
      <c r="E22" s="245"/>
      <c r="F22" s="83"/>
      <c r="G22" s="84"/>
      <c r="H22" s="87"/>
      <c r="I22" s="101"/>
      <c r="J22" s="86"/>
      <c r="K22" s="173">
        <f t="shared" si="0"/>
        <v>0</v>
      </c>
      <c r="L22" s="173" t="str">
        <f t="shared" si="1"/>
        <v/>
      </c>
      <c r="M22" s="173"/>
      <c r="N22" s="173"/>
      <c r="O22" s="173"/>
      <c r="P22" s="173"/>
      <c r="Q22" s="173"/>
      <c r="R22" s="173"/>
      <c r="S22" s="173"/>
      <c r="T22" s="173"/>
      <c r="U22" s="173"/>
      <c r="V22" s="173"/>
      <c r="W22" s="173"/>
    </row>
    <row r="23" spans="1:23" ht="26.25" customHeight="1">
      <c r="A23" s="67">
        <v>13</v>
      </c>
      <c r="B23" s="81"/>
      <c r="C23" s="82"/>
      <c r="D23" s="244"/>
      <c r="E23" s="245"/>
      <c r="F23" s="83"/>
      <c r="G23" s="84"/>
      <c r="H23" s="87"/>
      <c r="I23" s="101"/>
      <c r="J23" s="86"/>
      <c r="K23" s="173">
        <f t="shared" si="0"/>
        <v>0</v>
      </c>
      <c r="L23" s="173" t="str">
        <f t="shared" si="1"/>
        <v/>
      </c>
      <c r="M23" s="173"/>
      <c r="N23" s="173"/>
      <c r="O23" s="173"/>
      <c r="P23" s="173"/>
      <c r="Q23" s="173"/>
      <c r="R23" s="173"/>
      <c r="S23" s="173"/>
      <c r="T23" s="173"/>
      <c r="U23" s="173"/>
      <c r="V23" s="173"/>
      <c r="W23" s="173"/>
    </row>
    <row r="24" spans="1:23" ht="26.25" customHeight="1">
      <c r="A24" s="67">
        <v>14</v>
      </c>
      <c r="B24" s="81"/>
      <c r="C24" s="82"/>
      <c r="D24" s="244"/>
      <c r="E24" s="245"/>
      <c r="F24" s="83"/>
      <c r="G24" s="84"/>
      <c r="H24" s="87"/>
      <c r="I24" s="101"/>
      <c r="J24" s="86"/>
      <c r="K24" s="173">
        <f t="shared" si="0"/>
        <v>0</v>
      </c>
      <c r="L24" s="173" t="str">
        <f t="shared" si="1"/>
        <v/>
      </c>
      <c r="M24" s="173"/>
      <c r="N24" s="173"/>
      <c r="O24" s="173"/>
      <c r="P24" s="173"/>
      <c r="Q24" s="173"/>
      <c r="R24" s="173"/>
      <c r="S24" s="173"/>
      <c r="T24" s="173"/>
      <c r="U24" s="173"/>
      <c r="V24" s="173"/>
      <c r="W24" s="173"/>
    </row>
    <row r="25" spans="1:23" ht="26.25" customHeight="1" thickBot="1">
      <c r="A25" s="68">
        <v>15</v>
      </c>
      <c r="B25" s="88"/>
      <c r="C25" s="123"/>
      <c r="D25" s="254"/>
      <c r="E25" s="255"/>
      <c r="F25" s="89"/>
      <c r="G25" s="90"/>
      <c r="H25" s="92"/>
      <c r="I25" s="101"/>
      <c r="J25" s="91"/>
      <c r="K25" s="173">
        <f t="shared" si="0"/>
        <v>0</v>
      </c>
      <c r="L25" s="173" t="str">
        <f t="shared" si="1"/>
        <v/>
      </c>
      <c r="M25" s="173"/>
      <c r="N25" s="173"/>
      <c r="O25" s="173"/>
      <c r="P25" s="173"/>
      <c r="Q25" s="173"/>
      <c r="R25" s="173"/>
      <c r="S25" s="173"/>
      <c r="T25" s="173"/>
      <c r="U25" s="173"/>
      <c r="V25" s="173"/>
      <c r="W25" s="173"/>
    </row>
    <row r="26" spans="1:23" ht="26.25" customHeight="1" thickTop="1" thickBot="1">
      <c r="A26" s="240" t="s">
        <v>66</v>
      </c>
      <c r="B26" s="241"/>
      <c r="C26" s="242"/>
      <c r="D26" s="242"/>
      <c r="E26" s="242"/>
      <c r="F26" s="241"/>
      <c r="G26" s="243"/>
      <c r="H26" s="107">
        <f>(SUMIF(C11:C25,"保育士等キャリアアップ研修",K11:K25)+SUMIF(C11:C25,"幼稚園教諭旧免許状更新講習・免許法認定講習",K11:K25)+SUMIF(C11:C25,"その他",L11:L25))</f>
        <v>0</v>
      </c>
      <c r="I26" s="102">
        <f>SUM(I27:I28)</f>
        <v>0</v>
      </c>
      <c r="J26" s="169"/>
      <c r="K26" s="173"/>
      <c r="L26" s="173"/>
      <c r="M26" s="173"/>
      <c r="N26" s="173"/>
      <c r="O26" s="173"/>
      <c r="P26" s="173"/>
      <c r="Q26" s="173"/>
      <c r="R26" s="173"/>
      <c r="S26" s="173"/>
      <c r="T26" s="173"/>
      <c r="U26" s="173"/>
      <c r="V26" s="173"/>
      <c r="W26" s="173"/>
    </row>
    <row r="27" spans="1:23" ht="26.25" hidden="1" customHeight="1" thickBot="1">
      <c r="A27" s="240"/>
      <c r="B27" s="241"/>
      <c r="C27" s="242"/>
      <c r="D27" s="242"/>
      <c r="E27" s="242"/>
      <c r="F27" s="241"/>
      <c r="G27" s="243"/>
      <c r="H27" s="106" t="s">
        <v>93</v>
      </c>
      <c r="I27" s="102">
        <f>SUMIF(C11:C25,"園内研修",I11:I25)</f>
        <v>0</v>
      </c>
      <c r="J27" s="169" t="e">
        <f>I27/(I27+I28)</f>
        <v>#DIV/0!</v>
      </c>
      <c r="K27" s="173"/>
      <c r="L27" s="173"/>
      <c r="M27" s="173"/>
      <c r="N27" s="173"/>
      <c r="O27" s="173"/>
      <c r="P27" s="173"/>
      <c r="Q27" s="173"/>
      <c r="R27" s="173"/>
      <c r="S27" s="173"/>
      <c r="T27" s="173"/>
      <c r="U27" s="173"/>
      <c r="V27" s="173"/>
      <c r="W27" s="173"/>
    </row>
    <row r="28" spans="1:23" ht="26.25" hidden="1" customHeight="1" thickBot="1">
      <c r="A28" s="240"/>
      <c r="B28" s="241"/>
      <c r="C28" s="242"/>
      <c r="D28" s="242"/>
      <c r="E28" s="242"/>
      <c r="F28" s="241"/>
      <c r="G28" s="243"/>
      <c r="H28" s="106" t="s">
        <v>94</v>
      </c>
      <c r="I28" s="102">
        <f>SUMIF(C11:C25,"横浜市（区）主催研修",I11:I25)</f>
        <v>0</v>
      </c>
      <c r="J28" s="169"/>
      <c r="K28" s="173"/>
      <c r="L28" s="173"/>
      <c r="M28" s="173"/>
      <c r="N28" s="173"/>
      <c r="O28" s="173"/>
      <c r="P28" s="173"/>
      <c r="Q28" s="173"/>
      <c r="R28" s="173"/>
      <c r="S28" s="173"/>
      <c r="T28" s="173"/>
      <c r="U28" s="173"/>
      <c r="V28" s="173"/>
      <c r="W28" s="173"/>
    </row>
    <row r="29" spans="1:23" s="52" customFormat="1" ht="15" customHeight="1">
      <c r="A29" s="164"/>
      <c r="B29" s="170" t="s">
        <v>68</v>
      </c>
      <c r="C29" s="171"/>
      <c r="D29" s="171"/>
      <c r="E29" s="171"/>
      <c r="F29" s="171"/>
      <c r="G29" s="171"/>
      <c r="H29" s="171"/>
      <c r="I29" s="171"/>
      <c r="J29" s="171"/>
      <c r="K29" s="175"/>
      <c r="L29" s="175"/>
      <c r="M29" s="175"/>
      <c r="N29" s="175"/>
      <c r="O29" s="175"/>
      <c r="P29" s="175"/>
      <c r="Q29" s="175"/>
      <c r="R29" s="175"/>
      <c r="S29" s="175"/>
      <c r="T29" s="175"/>
      <c r="U29" s="175"/>
      <c r="V29" s="175"/>
      <c r="W29" s="175"/>
    </row>
    <row r="30" spans="1:23" s="52" customFormat="1" ht="15" customHeight="1">
      <c r="A30" s="164"/>
      <c r="B30" s="165" t="s">
        <v>125</v>
      </c>
      <c r="C30" s="171"/>
      <c r="D30" s="171"/>
      <c r="E30" s="171"/>
      <c r="F30" s="171"/>
      <c r="G30" s="171"/>
      <c r="H30" s="171"/>
      <c r="I30" s="171"/>
      <c r="J30" s="171"/>
      <c r="K30" s="175"/>
      <c r="L30" s="175"/>
      <c r="M30" s="175"/>
      <c r="N30" s="175"/>
      <c r="O30" s="175"/>
      <c r="P30" s="175"/>
      <c r="Q30" s="175"/>
      <c r="R30" s="175"/>
      <c r="S30" s="175"/>
      <c r="T30" s="175"/>
      <c r="U30" s="175"/>
      <c r="V30" s="175"/>
      <c r="W30" s="175"/>
    </row>
    <row r="31" spans="1:23" s="52" customFormat="1" ht="15" customHeight="1">
      <c r="A31" s="164"/>
      <c r="B31" s="172" t="s">
        <v>124</v>
      </c>
      <c r="C31" s="171"/>
      <c r="D31" s="171"/>
      <c r="E31" s="171"/>
      <c r="F31" s="171"/>
      <c r="G31" s="171"/>
      <c r="H31" s="171"/>
      <c r="I31" s="171"/>
      <c r="J31" s="171"/>
      <c r="K31" s="175"/>
      <c r="L31" s="175"/>
      <c r="M31" s="175"/>
      <c r="N31" s="175"/>
      <c r="O31" s="175"/>
      <c r="P31" s="175"/>
      <c r="Q31" s="175"/>
      <c r="R31" s="175"/>
      <c r="S31" s="175"/>
      <c r="T31" s="175"/>
      <c r="U31" s="175"/>
      <c r="V31" s="175"/>
      <c r="W31" s="175"/>
    </row>
    <row r="32" spans="1:23" s="52" customFormat="1" ht="15" customHeight="1">
      <c r="A32" s="164"/>
      <c r="B32" s="172" t="s">
        <v>126</v>
      </c>
      <c r="C32" s="171"/>
      <c r="D32" s="171"/>
      <c r="E32" s="171"/>
      <c r="F32" s="171"/>
      <c r="G32" s="171"/>
      <c r="H32" s="171"/>
      <c r="I32" s="171"/>
      <c r="J32" s="171"/>
      <c r="K32" s="175"/>
      <c r="L32" s="175"/>
      <c r="M32" s="175"/>
      <c r="N32" s="175"/>
      <c r="O32" s="175"/>
      <c r="P32" s="175"/>
      <c r="Q32" s="175"/>
      <c r="R32" s="175"/>
      <c r="S32" s="175"/>
      <c r="T32" s="175"/>
      <c r="U32" s="175"/>
      <c r="V32" s="175"/>
      <c r="W32" s="175"/>
    </row>
    <row r="33" spans="1:23" s="52" customFormat="1" ht="15" customHeight="1">
      <c r="A33" s="164"/>
      <c r="B33" s="165" t="s">
        <v>122</v>
      </c>
      <c r="C33" s="172"/>
      <c r="D33" s="171"/>
      <c r="E33" s="171"/>
      <c r="F33" s="171"/>
      <c r="G33" s="171"/>
      <c r="H33" s="171"/>
      <c r="I33" s="171"/>
      <c r="J33" s="171"/>
      <c r="K33" s="175"/>
      <c r="L33" s="175"/>
      <c r="M33" s="175"/>
      <c r="N33" s="175"/>
      <c r="O33" s="175"/>
      <c r="P33" s="175"/>
      <c r="Q33" s="175"/>
      <c r="R33" s="175"/>
      <c r="S33" s="175"/>
      <c r="T33" s="175"/>
      <c r="U33" s="175"/>
      <c r="V33" s="175"/>
      <c r="W33" s="175"/>
    </row>
    <row r="34" spans="1:23" s="52" customFormat="1" ht="15" customHeight="1">
      <c r="A34" s="164"/>
      <c r="B34" s="246" t="s">
        <v>67</v>
      </c>
      <c r="C34" s="246"/>
      <c r="D34" s="171"/>
      <c r="E34" s="171"/>
      <c r="F34" s="171"/>
      <c r="G34" s="171"/>
      <c r="H34" s="171"/>
      <c r="I34" s="171"/>
      <c r="J34" s="171"/>
      <c r="K34" s="175"/>
      <c r="L34" s="175"/>
      <c r="M34" s="175"/>
      <c r="N34" s="175"/>
      <c r="O34" s="175"/>
      <c r="P34" s="175"/>
      <c r="Q34" s="175"/>
      <c r="R34" s="175"/>
      <c r="S34" s="175"/>
      <c r="T34" s="175"/>
      <c r="U34" s="175"/>
      <c r="V34" s="175"/>
      <c r="W34" s="175"/>
    </row>
    <row r="35" spans="1:23" s="52" customFormat="1" ht="15" customHeight="1">
      <c r="A35" s="164"/>
      <c r="B35" s="165" t="s">
        <v>123</v>
      </c>
      <c r="C35" s="171"/>
      <c r="D35" s="171"/>
      <c r="E35" s="171"/>
      <c r="F35" s="171"/>
      <c r="G35" s="171"/>
      <c r="H35" s="171"/>
      <c r="I35" s="171"/>
      <c r="J35" s="171"/>
      <c r="K35" s="175"/>
      <c r="L35" s="175"/>
      <c r="M35" s="175"/>
      <c r="N35" s="175"/>
      <c r="O35" s="175"/>
      <c r="P35" s="175"/>
      <c r="Q35" s="175"/>
      <c r="R35" s="175"/>
      <c r="S35" s="175"/>
      <c r="T35" s="175"/>
      <c r="U35" s="175"/>
      <c r="V35" s="175"/>
      <c r="W35" s="175"/>
    </row>
    <row r="36" spans="1:23" s="52" customFormat="1" ht="15" customHeight="1">
      <c r="A36" s="65"/>
      <c r="C36" s="50"/>
      <c r="D36" s="50"/>
      <c r="E36" s="50"/>
      <c r="F36" s="50"/>
      <c r="G36" s="50"/>
      <c r="H36" s="50"/>
      <c r="I36" s="50"/>
      <c r="J36" s="50"/>
    </row>
    <row r="37" spans="1:23" s="52" customFormat="1" ht="15" customHeight="1">
      <c r="A37" s="65"/>
      <c r="B37" s="124" t="s">
        <v>95</v>
      </c>
      <c r="C37" s="125"/>
      <c r="D37" s="125"/>
      <c r="E37" s="125"/>
      <c r="F37" s="125"/>
      <c r="G37" s="50"/>
      <c r="H37" s="50"/>
      <c r="I37" s="50"/>
      <c r="J37" s="50"/>
    </row>
    <row r="38" spans="1:23" s="52" customFormat="1" ht="30" customHeight="1">
      <c r="A38" s="65"/>
      <c r="B38" s="177"/>
      <c r="C38" s="178"/>
      <c r="D38" s="178"/>
      <c r="E38" s="178"/>
      <c r="F38" s="178"/>
      <c r="G38" s="178"/>
      <c r="H38" s="178"/>
      <c r="I38" s="178"/>
      <c r="J38" s="178"/>
    </row>
    <row r="39" spans="1:23" s="52" customFormat="1" ht="15" customHeight="1">
      <c r="A39" s="65"/>
      <c r="B39" s="58"/>
      <c r="C39" s="50"/>
      <c r="D39" s="50"/>
      <c r="E39" s="50"/>
      <c r="F39" s="50"/>
      <c r="G39" s="50"/>
      <c r="H39" s="50"/>
      <c r="I39" s="50"/>
      <c r="J39" s="50"/>
    </row>
    <row r="40" spans="1:23" s="52" customFormat="1" ht="15" customHeight="1">
      <c r="A40" s="65"/>
      <c r="B40" s="58"/>
      <c r="C40" s="50"/>
      <c r="D40" s="50"/>
      <c r="E40" s="50"/>
      <c r="F40" s="50"/>
      <c r="G40" s="50"/>
      <c r="H40" s="50"/>
      <c r="I40" s="50"/>
      <c r="J40" s="50"/>
    </row>
    <row r="41" spans="1:23" s="53" customFormat="1" ht="15" customHeight="1">
      <c r="A41" s="69"/>
      <c r="B41" s="57"/>
      <c r="C41" s="51"/>
      <c r="D41" s="51"/>
      <c r="E41" s="51"/>
      <c r="F41" s="51"/>
      <c r="G41" s="51"/>
      <c r="H41" s="51"/>
      <c r="I41" s="51"/>
      <c r="J41" s="51"/>
    </row>
  </sheetData>
  <sheetProtection algorithmName="SHA-512" hashValue="bhoagS/oYWQ4Zr+WALMm5K93yBfKmi5JYq+jTEG4dS5RW49Du553LUAqrZUn8me36CPDcbqK86vWU63Qk8FmRA==" saltValue="yxyLI2GbplOUuGD7nZ08nw==" spinCount="100000" sheet="1" insertRows="0"/>
  <mergeCells count="28">
    <mergeCell ref="H4:J4"/>
    <mergeCell ref="H5:J5"/>
    <mergeCell ref="C6:D6"/>
    <mergeCell ref="H6:J6"/>
    <mergeCell ref="C7:D7"/>
    <mergeCell ref="H7:J7"/>
    <mergeCell ref="D20:E20"/>
    <mergeCell ref="B8:C8"/>
    <mergeCell ref="D10:E10"/>
    <mergeCell ref="D11:E11"/>
    <mergeCell ref="D12:E12"/>
    <mergeCell ref="D13:E13"/>
    <mergeCell ref="D14:E14"/>
    <mergeCell ref="D15:E15"/>
    <mergeCell ref="D16:E16"/>
    <mergeCell ref="D17:E17"/>
    <mergeCell ref="D18:E18"/>
    <mergeCell ref="D19:E19"/>
    <mergeCell ref="A27:G27"/>
    <mergeCell ref="A28:G28"/>
    <mergeCell ref="B34:C34"/>
    <mergeCell ref="B38:J38"/>
    <mergeCell ref="D21:E21"/>
    <mergeCell ref="D22:E22"/>
    <mergeCell ref="D23:E23"/>
    <mergeCell ref="D24:E24"/>
    <mergeCell ref="D25:E25"/>
    <mergeCell ref="A26:G26"/>
  </mergeCells>
  <phoneticPr fontId="2"/>
  <conditionalFormatting sqref="F11:F25">
    <cfRule type="expression" dxfId="269" priority="3">
      <formula>$C11="その他"</formula>
    </cfRule>
    <cfRule type="expression" dxfId="268" priority="4">
      <formula>$C11&lt;&gt;"保育士等キャリアアップ研修"</formula>
    </cfRule>
    <cfRule type="expression" dxfId="267" priority="18" stopIfTrue="1">
      <formula>$C11="保育士等キャリアアップ研修"</formula>
    </cfRule>
  </conditionalFormatting>
  <conditionalFormatting sqref="H26:I26 C7 D8">
    <cfRule type="cellIs" dxfId="266" priority="17" operator="equal">
      <formula>""</formula>
    </cfRule>
  </conditionalFormatting>
  <conditionalFormatting sqref="E1">
    <cfRule type="cellIs" dxfId="265" priority="16" operator="equal">
      <formula>""</formula>
    </cfRule>
  </conditionalFormatting>
  <conditionalFormatting sqref="H3:J7">
    <cfRule type="cellIs" dxfId="264" priority="15" operator="equal">
      <formula>""</formula>
    </cfRule>
  </conditionalFormatting>
  <conditionalFormatting sqref="C6">
    <cfRule type="cellIs" dxfId="263" priority="14" operator="equal">
      <formula>""</formula>
    </cfRule>
  </conditionalFormatting>
  <conditionalFormatting sqref="D11:E25">
    <cfRule type="expression" dxfId="262" priority="11">
      <formula>$C11="横浜市（区）主催研修"</formula>
    </cfRule>
    <cfRule type="expression" dxfId="261" priority="12">
      <formula>$C11="園内研修"</formula>
    </cfRule>
    <cfRule type="expression" dxfId="260" priority="13">
      <formula>$C11="幼稚園教諭旧免許状更新講習・免許法認定講習"</formula>
    </cfRule>
  </conditionalFormatting>
  <conditionalFormatting sqref="H11:H25">
    <cfRule type="expression" dxfId="259" priority="1">
      <formula>$C11="その他"</formula>
    </cfRule>
    <cfRule type="expression" dxfId="258" priority="10">
      <formula>$C11="【職員処遇改善費のみ対象】横浜市（区）主催研修"</formula>
    </cfRule>
  </conditionalFormatting>
  <conditionalFormatting sqref="I11:I25">
    <cfRule type="expression" dxfId="257" priority="5">
      <formula>$C11="保育士等キャリアアップ研修"</formula>
    </cfRule>
    <cfRule type="expression" dxfId="256" priority="9">
      <formula>$C11="幼稚園教諭旧免許状更新講習・免許法認定講習"</formula>
    </cfRule>
  </conditionalFormatting>
  <conditionalFormatting sqref="G11:G25">
    <cfRule type="expression" dxfId="255" priority="2">
      <formula>$C11="その他"</formula>
    </cfRule>
    <cfRule type="expression" dxfId="254" priority="6">
      <formula>$C11="【職員処遇改善費のみ対象】横浜市（区）主催研修"</formula>
    </cfRule>
    <cfRule type="expression" dxfId="253" priority="7">
      <formula>$C11="園内研修"</formula>
    </cfRule>
    <cfRule type="expression" dxfId="252" priority="8">
      <formula>$C11="幼稚園教諭旧免許状更新講習・免許法認定講習"</formula>
    </cfRule>
  </conditionalFormatting>
  <dataValidations count="11">
    <dataValidation type="list" allowBlank="1" showInputMessage="1" showErrorMessage="1" sqref="O6">
      <formula1>" "</formula1>
    </dataValidation>
    <dataValidation type="list" allowBlank="1" showInputMessage="1" showErrorMessage="1" sqref="C11:C25">
      <formula1>INDIRECT($D$8)</formula1>
    </dataValidation>
    <dataValidation type="list" allowBlank="1" showInputMessage="1" showErrorMessage="1" sqref="D8">
      <formula1>"〇,×"</formula1>
    </dataValidation>
    <dataValidation type="textLength" operator="equal" allowBlank="1" showInputMessage="1" showErrorMessage="1" promptTitle="修了証番号" prompt="保育士等キャリアアップ研修の時のみ12桁の修了証番号を入力" sqref="G11:G25">
      <formula1>12</formula1>
    </dataValidation>
    <dataValidation type="custom" allowBlank="1" showInputMessage="1" showErrorMessage="1" promptTitle="講義名・テーマ" prompt="保育士等キャリアアップ研修の時は入力不要" sqref="F11:F25">
      <formula1>OR(AND(D11="保育士等キャリアアップ研修",F11=""),AND(D11="幼稚園教諭免許状更新講習",F11&lt;&gt;""))</formula1>
    </dataValidation>
    <dataValidation type="list" allowBlank="1" showInputMessage="1" showErrorMessage="1" promptTitle="実施主体" prompt="幼稚園教諭旧免許状更新講習時は入力不要" sqref="D11:E11">
      <formula1>INDIRECT($C$11)</formula1>
    </dataValidation>
    <dataValidation type="date" operator="lessThanOrEqual" allowBlank="1" showInputMessage="1" showErrorMessage="1" error="賃金改善開始月の４月以前に研修修了が必要です。" sqref="B11:B25">
      <formula1>45016</formula1>
    </dataValidation>
    <dataValidation type="list" allowBlank="1" showInputMessage="1" showErrorMessage="1" promptTitle="実施主体" prompt="幼稚園教諭旧免許状更新講習時は入力不要" sqref="D12:E25">
      <formula1>INDIRECT($C12)</formula1>
    </dataValidation>
    <dataValidation type="decimal" operator="greaterThanOrEqual" allowBlank="1" showInputMessage="1" showErrorMessage="1" sqref="I11:I25">
      <formula1>0</formula1>
    </dataValidation>
    <dataValidation type="list" allowBlank="1" showInputMessage="1" showErrorMessage="1" sqref="H11:H24">
      <formula1>INDIRECT($C$6)</formula1>
    </dataValidation>
    <dataValidation type="list" allowBlank="1" showInputMessage="1" showErrorMessage="1" sqref="H25">
      <formula1>INDIRECT($C$5)</formula1>
    </dataValidation>
  </dataValidations>
  <printOptions horizontalCentered="1"/>
  <pageMargins left="0.25" right="0.25" top="0.75" bottom="0.75" header="0.3" footer="0.3"/>
  <pageSetup paperSize="8" scale="99" orientation="landscape" cellComments="asDisplayed"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マスタ!$C$3:$C$4</xm:f>
          </x14:formula1>
          <xm:sqref>C6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32</vt:i4>
      </vt:variant>
    </vt:vector>
  </HeadingPairs>
  <TitlesOfParts>
    <vt:vector size="55" baseType="lpstr">
      <vt:lpstr>マスタ</vt:lpstr>
      <vt:lpstr>保育所・地域型 (記載例)</vt:lpstr>
      <vt:lpstr>①集計表</vt:lpstr>
      <vt:lpstr>②名簿(1)</vt:lpstr>
      <vt:lpstr>②名簿(2)</vt:lpstr>
      <vt:lpstr>②名簿(3)</vt:lpstr>
      <vt:lpstr>②名簿(4)</vt:lpstr>
      <vt:lpstr>②名簿(5)</vt:lpstr>
      <vt:lpstr>②名簿(6)</vt:lpstr>
      <vt:lpstr>②名簿(7)</vt:lpstr>
      <vt:lpstr>②名簿(8)</vt:lpstr>
      <vt:lpstr>②名簿(9)</vt:lpstr>
      <vt:lpstr>②名簿(10)</vt:lpstr>
      <vt:lpstr>②名簿(11)</vt:lpstr>
      <vt:lpstr>②名簿(12)</vt:lpstr>
      <vt:lpstr>②名簿(13)</vt:lpstr>
      <vt:lpstr>②名簿(14)</vt:lpstr>
      <vt:lpstr>②名簿(15)</vt:lpstr>
      <vt:lpstr>②名簿(16)</vt:lpstr>
      <vt:lpstr>②名簿(17)</vt:lpstr>
      <vt:lpstr>②名簿(18)</vt:lpstr>
      <vt:lpstr>②名簿(19)</vt:lpstr>
      <vt:lpstr>②名簿(20)</vt:lpstr>
      <vt:lpstr>×</vt:lpstr>
      <vt:lpstr>〇</vt:lpstr>
      <vt:lpstr>①集計表!Print_Area</vt:lpstr>
      <vt:lpstr>'②名簿(1)'!Print_Area</vt:lpstr>
      <vt:lpstr>'②名簿(10)'!Print_Area</vt:lpstr>
      <vt:lpstr>'②名簿(11)'!Print_Area</vt:lpstr>
      <vt:lpstr>'②名簿(12)'!Print_Area</vt:lpstr>
      <vt:lpstr>'②名簿(13)'!Print_Area</vt:lpstr>
      <vt:lpstr>'②名簿(14)'!Print_Area</vt:lpstr>
      <vt:lpstr>'②名簿(15)'!Print_Area</vt:lpstr>
      <vt:lpstr>'②名簿(16)'!Print_Area</vt:lpstr>
      <vt:lpstr>'②名簿(17)'!Print_Area</vt:lpstr>
      <vt:lpstr>'②名簿(18)'!Print_Area</vt:lpstr>
      <vt:lpstr>'②名簿(19)'!Print_Area</vt:lpstr>
      <vt:lpstr>'②名簿(2)'!Print_Area</vt:lpstr>
      <vt:lpstr>'②名簿(20)'!Print_Area</vt:lpstr>
      <vt:lpstr>'②名簿(3)'!Print_Area</vt:lpstr>
      <vt:lpstr>'②名簿(4)'!Print_Area</vt:lpstr>
      <vt:lpstr>'②名簿(5)'!Print_Area</vt:lpstr>
      <vt:lpstr>'②名簿(6)'!Print_Area</vt:lpstr>
      <vt:lpstr>'②名簿(7)'!Print_Area</vt:lpstr>
      <vt:lpstr>'②名簿(8)'!Print_Area</vt:lpstr>
      <vt:lpstr>'②名簿(9)'!Print_Area</vt:lpstr>
      <vt:lpstr>'保育所・地域型 (記載例)'!Print_Area</vt:lpstr>
      <vt:lpstr>その他</vt:lpstr>
      <vt:lpstr>なし_職員処遇改善費の対象者</vt:lpstr>
      <vt:lpstr>研修名_処遇Ⅱ</vt:lpstr>
      <vt:lpstr>研修名_職員処遇改善費</vt:lpstr>
      <vt:lpstr>職務分野別リーダー</vt:lpstr>
      <vt:lpstr>専門リーダー</vt:lpstr>
      <vt:lpstr>副主任保育士</vt:lpstr>
      <vt:lpstr>保育士等キャリアアップ研修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2023-11-06T00:28:45Z</cp:lastPrinted>
  <dcterms:created xsi:type="dcterms:W3CDTF">2022-12-09T00:28:35Z</dcterms:created>
  <dcterms:modified xsi:type="dcterms:W3CDTF">2023-12-01T04:37:30Z</dcterms:modified>
</cp:coreProperties>
</file>