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都市整備局\03地域まちづくり課\課共有フォルダ\350_ICT活用業務\001_オンライン申請\000_電子フォーム用データ\景観\HP用\都市景観協議申出書\"/>
    </mc:Choice>
  </mc:AlternateContent>
  <bookViews>
    <workbookView xWindow="7440" yWindow="0" windowWidth="19560" windowHeight="8115" tabRatio="817"/>
    <workbookView visibility="hidden" xWindow="20745" yWindow="0" windowWidth="16245" windowHeight="9555" firstSheet="2" activeTab="2"/>
    <workbookView visibility="hidden" xWindow="18600" yWindow="0" windowWidth="22110" windowHeight="9555" firstSheet="2" activeTab="2"/>
  </bookViews>
  <sheets>
    <sheet name="申出書（第１面）" sheetId="2" r:id="rId1"/>
    <sheet name="申出書（第２面）" sheetId="1" r:id="rId2"/>
    <sheet name="申出書（第３面）" sheetId="3" r:id="rId3"/>
    <sheet name="更新履歴" sheetId="7" state="hidden" r:id="rId4"/>
    <sheet name="計画趣旨" sheetId="5" state="hidden" r:id="rId5"/>
    <sheet name="敷地特性" sheetId="6" state="hidden" r:id="rId6"/>
    <sheet name="地区リスト" sheetId="4" state="hidden" r:id="rId7"/>
  </sheets>
  <definedNames>
    <definedName name="_xlnm._FilterDatabase" localSheetId="2" hidden="1">'申出書（第３面）'!$B$1:$B$160</definedName>
    <definedName name="_xlnm.Print_Area" localSheetId="0">'申出書（第１面）'!$A$6:$M$47</definedName>
    <definedName name="_xlnm.Print_Area" localSheetId="1">'申出書（第２面）'!$A$1:$I$38</definedName>
    <definedName name="_xlnm.Print_Area" localSheetId="2">'申出書（第３面）'!$A$1:$C$160</definedName>
    <definedName name="ｗ">地区リスト!#REF!</definedName>
    <definedName name="みなとみらい21新港地区">地区リスト!$C$2:$C$13</definedName>
    <definedName name="みなとみらい２１中央地区">地区リスト!$B$2:$B$5</definedName>
    <definedName name="みなとみらい２２新港地区">地区リスト!$C$2:$C$10</definedName>
    <definedName name="関内地区">地区リスト!$A$2:$A$18</definedName>
    <definedName name="山下町特定地区_ア_山下公園通りゾーン">地区リスト!#REF!</definedName>
    <definedName name="山手地区">地区リスト!$D$2:$D$5</definedName>
    <definedName name="地区">地区リスト!$A$1:$D$1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3" l="1"/>
  <c r="A45" i="3"/>
  <c r="B44" i="3"/>
  <c r="B37" i="3"/>
  <c r="B38" i="3"/>
  <c r="B39" i="3"/>
  <c r="B40" i="3"/>
  <c r="B41" i="3"/>
  <c r="B42" i="3"/>
  <c r="B43" i="3"/>
  <c r="B36" i="3"/>
  <c r="A36" i="3"/>
  <c r="B35" i="3"/>
  <c r="B30" i="3"/>
  <c r="B29" i="3"/>
  <c r="B28" i="3"/>
  <c r="A28" i="3"/>
  <c r="B27" i="3"/>
  <c r="B23" i="3"/>
  <c r="A22" i="3"/>
  <c r="B21" i="3"/>
  <c r="B159" i="3"/>
  <c r="A159" i="3"/>
  <c r="B158" i="3"/>
  <c r="B153" i="3"/>
  <c r="B154" i="3"/>
  <c r="B155" i="3"/>
  <c r="B156" i="3"/>
  <c r="B157" i="3"/>
  <c r="B152" i="3"/>
  <c r="A152" i="3"/>
  <c r="B151" i="3"/>
  <c r="B150" i="3"/>
  <c r="A150" i="3"/>
  <c r="B149" i="3"/>
  <c r="B148" i="3"/>
  <c r="B147" i="3"/>
  <c r="A147" i="3"/>
  <c r="B146" i="3"/>
  <c r="B145" i="3"/>
  <c r="B144" i="3"/>
  <c r="B143" i="3"/>
  <c r="A143" i="3"/>
  <c r="B142" i="3"/>
  <c r="B141" i="3"/>
  <c r="B140" i="3"/>
  <c r="B139" i="3"/>
  <c r="A139" i="3"/>
  <c r="B138" i="3"/>
  <c r="B137" i="3"/>
  <c r="A137" i="3"/>
  <c r="B136" i="3"/>
  <c r="B130" i="3"/>
  <c r="B131" i="3"/>
  <c r="B132" i="3"/>
  <c r="B133" i="3"/>
  <c r="B134" i="3"/>
  <c r="B135" i="3"/>
  <c r="B129" i="3"/>
  <c r="A129" i="3"/>
  <c r="B128" i="3"/>
  <c r="B127" i="3"/>
  <c r="B126" i="3"/>
  <c r="B125" i="3"/>
  <c r="A125" i="3"/>
  <c r="B124" i="3"/>
  <c r="B122" i="3"/>
  <c r="B123" i="3"/>
  <c r="B121" i="3"/>
  <c r="A121" i="3"/>
  <c r="B120" i="3"/>
  <c r="B111" i="3"/>
  <c r="B112" i="3"/>
  <c r="B113" i="3"/>
  <c r="B114" i="3"/>
  <c r="B115" i="3"/>
  <c r="B116" i="3"/>
  <c r="B117" i="3"/>
  <c r="B118" i="3"/>
  <c r="B119" i="3"/>
  <c r="B110" i="3"/>
  <c r="A110" i="3"/>
  <c r="B109" i="3"/>
  <c r="B108" i="3"/>
  <c r="A108" i="3"/>
  <c r="B107" i="3"/>
  <c r="A107" i="3"/>
  <c r="B106" i="3"/>
  <c r="B105" i="3"/>
  <c r="B104" i="3"/>
  <c r="A104" i="3"/>
  <c r="A94" i="3"/>
  <c r="B93" i="3"/>
  <c r="B86" i="3"/>
  <c r="B87" i="3"/>
  <c r="B88" i="3"/>
  <c r="B89" i="3"/>
  <c r="B90" i="3"/>
  <c r="B91" i="3"/>
  <c r="B92" i="3"/>
  <c r="B85" i="3"/>
  <c r="B97" i="3"/>
  <c r="B98" i="3"/>
  <c r="B99" i="3"/>
  <c r="B100" i="3"/>
  <c r="B101" i="3"/>
  <c r="B102" i="3"/>
  <c r="B95" i="3"/>
  <c r="B96" i="3"/>
  <c r="B94" i="3"/>
  <c r="B103" i="3"/>
  <c r="AJ84" i="5"/>
  <c r="AI84" i="5"/>
  <c r="AH84" i="5"/>
  <c r="AG84" i="5"/>
  <c r="AF84" i="5"/>
  <c r="AE84" i="5"/>
  <c r="AD84" i="5"/>
  <c r="AC84" i="5"/>
  <c r="AB84" i="5"/>
  <c r="AA84" i="5"/>
  <c r="Z84" i="5"/>
  <c r="AJ83" i="5"/>
  <c r="AI83" i="5"/>
  <c r="AH83" i="5"/>
  <c r="AG83" i="5"/>
  <c r="AF83" i="5"/>
  <c r="AE83" i="5"/>
  <c r="AD83" i="5"/>
  <c r="AC83" i="5"/>
  <c r="AB83" i="5"/>
  <c r="AA83" i="5"/>
  <c r="Z83" i="5"/>
  <c r="AJ82" i="5"/>
  <c r="AI82" i="5"/>
  <c r="AH82" i="5"/>
  <c r="AG82" i="5"/>
  <c r="AF82" i="5"/>
  <c r="AE82" i="5"/>
  <c r="AD82" i="5"/>
  <c r="AC82" i="5"/>
  <c r="AB82" i="5"/>
  <c r="AA82" i="5"/>
  <c r="Z82" i="5"/>
  <c r="AJ80" i="5"/>
  <c r="AI80" i="5"/>
  <c r="AH80" i="5"/>
  <c r="AG80" i="5"/>
  <c r="AF80" i="5"/>
  <c r="AE80" i="5"/>
  <c r="AD80" i="5"/>
  <c r="AC80" i="5"/>
  <c r="AB80" i="5"/>
  <c r="AA80" i="5"/>
  <c r="Z80" i="5"/>
  <c r="AJ79" i="5"/>
  <c r="AI79" i="5"/>
  <c r="AH79" i="5"/>
  <c r="AG79" i="5"/>
  <c r="AF79" i="5"/>
  <c r="AE79" i="5"/>
  <c r="AD79" i="5"/>
  <c r="AC79" i="5"/>
  <c r="AB79" i="5"/>
  <c r="AA79" i="5"/>
  <c r="Z79" i="5"/>
  <c r="AJ75" i="5"/>
  <c r="AI75" i="5"/>
  <c r="AH75" i="5"/>
  <c r="AG75" i="5"/>
  <c r="AF75" i="5"/>
  <c r="AE75" i="5"/>
  <c r="AD75" i="5"/>
  <c r="AC75" i="5"/>
  <c r="AB75" i="5"/>
  <c r="AA75" i="5"/>
  <c r="Z75" i="5"/>
  <c r="AJ69" i="5"/>
  <c r="AI69" i="5"/>
  <c r="AH69" i="5"/>
  <c r="AG69" i="5"/>
  <c r="AF69" i="5"/>
  <c r="AE69" i="5"/>
  <c r="AD69" i="5"/>
  <c r="AC69" i="5"/>
  <c r="AB69" i="5"/>
  <c r="AA69" i="5"/>
  <c r="Z69" i="5"/>
  <c r="AJ63" i="5"/>
  <c r="AI63" i="5"/>
  <c r="AH63" i="5"/>
  <c r="AG63" i="5"/>
  <c r="AF63" i="5"/>
  <c r="AE63" i="5"/>
  <c r="AD63" i="5"/>
  <c r="AC63" i="5"/>
  <c r="AB63" i="5"/>
  <c r="AA63" i="5"/>
  <c r="Z63" i="5"/>
  <c r="AJ62" i="5"/>
  <c r="AI62" i="5"/>
  <c r="AH62" i="5"/>
  <c r="AF62" i="5"/>
  <c r="AE62" i="5"/>
  <c r="AD62" i="5"/>
  <c r="AB62" i="5"/>
  <c r="AA62" i="5"/>
  <c r="AA57" i="5"/>
  <c r="AB57" i="5" s="1"/>
  <c r="AC57" i="5" s="1"/>
  <c r="AD57" i="5" s="1"/>
  <c r="AE57" i="5" s="1"/>
  <c r="AF57" i="5" s="1"/>
  <c r="AG57" i="5" s="1"/>
  <c r="AH57" i="5" s="1"/>
  <c r="AI57" i="5" s="1"/>
  <c r="AJ57" i="5" s="1"/>
  <c r="Z57" i="5"/>
  <c r="P1" i="6" l="1"/>
  <c r="D5" i="4" l="1"/>
  <c r="D4" i="4"/>
  <c r="D3" i="4"/>
  <c r="D2" i="4"/>
  <c r="C13" i="4"/>
  <c r="C12" i="4"/>
  <c r="C11" i="4"/>
  <c r="C10" i="4"/>
  <c r="C9" i="4"/>
  <c r="C8" i="4"/>
  <c r="C7" i="4"/>
  <c r="C6" i="4"/>
  <c r="C5" i="4"/>
  <c r="C4" i="4"/>
  <c r="C3" i="4"/>
  <c r="C2" i="4"/>
  <c r="B5" i="4"/>
  <c r="B4" i="4"/>
  <c r="B3" i="4"/>
  <c r="B2" i="4"/>
  <c r="A18" i="4"/>
  <c r="A19" i="4"/>
  <c r="A17" i="4"/>
  <c r="A16" i="4"/>
  <c r="A15" i="4"/>
  <c r="A14" i="4"/>
  <c r="A13" i="4"/>
  <c r="A12" i="4"/>
  <c r="A11" i="4"/>
  <c r="A10" i="4"/>
  <c r="A9" i="4"/>
  <c r="A8" i="4"/>
  <c r="A7" i="4"/>
  <c r="A6" i="4"/>
  <c r="A5" i="4"/>
  <c r="A4" i="4"/>
  <c r="A3" i="4"/>
  <c r="A2" i="4"/>
  <c r="A85" i="3"/>
  <c r="B80" i="3"/>
  <c r="A80" i="3"/>
  <c r="B75" i="3"/>
  <c r="A75" i="3"/>
  <c r="B70" i="3"/>
  <c r="B69" i="3"/>
  <c r="B45" i="3"/>
  <c r="A62" i="3" l="1"/>
  <c r="L20" i="2" l="1"/>
  <c r="B84" i="3" l="1"/>
  <c r="B83" i="3"/>
  <c r="B82" i="3"/>
  <c r="B81" i="3"/>
  <c r="A66" i="3" l="1"/>
  <c r="A54" i="3"/>
  <c r="B33" i="3"/>
  <c r="B26" i="3"/>
  <c r="B25" i="3"/>
  <c r="B24" i="3"/>
  <c r="AG1" i="6" l="1"/>
  <c r="AF1" i="6"/>
  <c r="AE1" i="6"/>
  <c r="F20" i="2"/>
  <c r="B51" i="3" l="1"/>
  <c r="B52" i="3"/>
  <c r="AH1" i="6"/>
  <c r="AI1" i="6"/>
  <c r="AJ1" i="6"/>
  <c r="AK1" i="6"/>
  <c r="L1" i="6"/>
  <c r="M1" i="6"/>
  <c r="N1" i="6"/>
  <c r="O1" i="6"/>
  <c r="Q1" i="6"/>
  <c r="R1" i="6"/>
  <c r="S1" i="6"/>
  <c r="T1" i="6"/>
  <c r="U1" i="6"/>
  <c r="V1" i="6"/>
  <c r="W1" i="6"/>
  <c r="X1" i="6"/>
  <c r="Y1" i="6"/>
  <c r="Z1" i="6"/>
  <c r="AA1" i="6"/>
  <c r="AB1" i="6"/>
  <c r="AC1" i="6"/>
  <c r="AD1" i="6"/>
  <c r="B1" i="6"/>
  <c r="C1" i="6"/>
  <c r="D1" i="6"/>
  <c r="E1" i="6"/>
  <c r="F1" i="6"/>
  <c r="G1" i="6"/>
  <c r="H1" i="6"/>
  <c r="I1" i="6"/>
  <c r="J1" i="6"/>
  <c r="K1" i="6"/>
  <c r="A1" i="6"/>
  <c r="B79" i="3"/>
  <c r="B78" i="3"/>
  <c r="B77" i="3"/>
  <c r="B76" i="3"/>
  <c r="B74" i="3"/>
  <c r="B73" i="3"/>
  <c r="B72" i="3"/>
  <c r="B71" i="3"/>
  <c r="B68" i="3"/>
  <c r="B67" i="3"/>
  <c r="B66" i="3"/>
  <c r="B65" i="3"/>
  <c r="B64" i="3"/>
  <c r="B63" i="3"/>
  <c r="B62" i="3"/>
  <c r="B61" i="3"/>
  <c r="B60" i="3"/>
  <c r="B59" i="3"/>
  <c r="B58" i="3"/>
  <c r="B57" i="3"/>
  <c r="B56" i="3"/>
  <c r="B55" i="3"/>
  <c r="B54" i="3"/>
  <c r="B53" i="3"/>
  <c r="B50" i="3"/>
  <c r="B49" i="3"/>
  <c r="B48" i="3"/>
  <c r="B47" i="3"/>
  <c r="B46" i="3"/>
  <c r="B34" i="3"/>
  <c r="B32" i="3"/>
  <c r="B31" i="3"/>
  <c r="B2" i="3" l="1"/>
  <c r="B4" i="3"/>
  <c r="B15" i="3"/>
  <c r="B14" i="3"/>
  <c r="B9" i="3"/>
  <c r="B3" i="3"/>
  <c r="B12" i="3"/>
  <c r="B8" i="3"/>
  <c r="B16" i="3"/>
  <c r="B5" i="3"/>
  <c r="B11" i="3"/>
  <c r="B13" i="3"/>
  <c r="B10" i="3"/>
  <c r="B7" i="3"/>
  <c r="B6" i="3"/>
</calcChain>
</file>

<file path=xl/sharedStrings.xml><?xml version="1.0" encoding="utf-8"?>
<sst xmlns="http://schemas.openxmlformats.org/spreadsheetml/2006/main" count="2192" uniqueCount="640">
  <si>
    <t>（申出先）</t>
    <rPh sb="1" eb="4">
      <t>モウシデサキ</t>
    </rPh>
    <phoneticPr fontId="1"/>
  </si>
  <si>
    <t>　横浜市長</t>
    <rPh sb="1" eb="5">
      <t>ヨコハマシチョウ</t>
    </rPh>
    <phoneticPr fontId="1"/>
  </si>
  <si>
    <t>住所</t>
    <phoneticPr fontId="1"/>
  </si>
  <si>
    <t>申出者</t>
    <rPh sb="0" eb="3">
      <t>モウシデシャ</t>
    </rPh>
    <phoneticPr fontId="1"/>
  </si>
  <si>
    <t>氏名</t>
    <rPh sb="0" eb="2">
      <t>シメイ</t>
    </rPh>
    <phoneticPr fontId="1"/>
  </si>
  <si>
    <t>電話</t>
    <rPh sb="0" eb="2">
      <t>デンワ</t>
    </rPh>
    <phoneticPr fontId="1"/>
  </si>
  <si>
    <t>（代理者）</t>
    <rPh sb="1" eb="4">
      <t>ダイリシャ</t>
    </rPh>
    <phoneticPr fontId="1"/>
  </si>
  <si>
    <t>連絡先</t>
    <rPh sb="0" eb="3">
      <t>レンラクサキ</t>
    </rPh>
    <phoneticPr fontId="1"/>
  </si>
  <si>
    <t>　横浜市魅力ある都市景観の創造に関する条例第９条第２項の規定により、次のとおり都市景観協議を申し出ます。</t>
    <phoneticPr fontId="1"/>
  </si>
  <si>
    <t>都市景観協議地区の
名称</t>
    <phoneticPr fontId="1"/>
  </si>
  <si>
    <t>都市景観形成行為を
行う敷地等の位置等</t>
    <phoneticPr fontId="1"/>
  </si>
  <si>
    <t>横浜市</t>
    <rPh sb="0" eb="3">
      <t>ヨコハマシ</t>
    </rPh>
    <phoneticPr fontId="1"/>
  </si>
  <si>
    <t>区</t>
    <rPh sb="0" eb="1">
      <t>ク</t>
    </rPh>
    <phoneticPr fontId="1"/>
  </si>
  <si>
    <t>都市景観形成行為の
種類</t>
    <phoneticPr fontId="1"/>
  </si>
  <si>
    <t>建築物の建築等</t>
    <rPh sb="0" eb="3">
      <t>ケンチクブツ</t>
    </rPh>
    <rPh sb="4" eb="7">
      <t>ケンチクトウ</t>
    </rPh>
    <phoneticPr fontId="1"/>
  </si>
  <si>
    <t>工作物の建設等</t>
    <rPh sb="0" eb="3">
      <t>コウサクブツ</t>
    </rPh>
    <rPh sb="4" eb="7">
      <t>ケンセツトウ</t>
    </rPh>
    <phoneticPr fontId="1"/>
  </si>
  <si>
    <t>開発行為等</t>
    <rPh sb="0" eb="5">
      <t>カイハツコウイトウ</t>
    </rPh>
    <phoneticPr fontId="1"/>
  </si>
  <si>
    <t>屋外広告物の表示若しくは屋外広告物を掲出する物件の設置</t>
    <rPh sb="0" eb="2">
      <t>オクガイ</t>
    </rPh>
    <rPh sb="2" eb="4">
      <t>コウコク</t>
    </rPh>
    <rPh sb="4" eb="5">
      <t>ブツ</t>
    </rPh>
    <rPh sb="6" eb="8">
      <t>ヒョウジ</t>
    </rPh>
    <rPh sb="8" eb="9">
      <t>モ</t>
    </rPh>
    <rPh sb="12" eb="14">
      <t>オクガイ</t>
    </rPh>
    <rPh sb="14" eb="16">
      <t>コウコク</t>
    </rPh>
    <rPh sb="16" eb="17">
      <t>ブツ</t>
    </rPh>
    <rPh sb="18" eb="20">
      <t>ケイシュツ</t>
    </rPh>
    <rPh sb="22" eb="24">
      <t>ブッケン</t>
    </rPh>
    <rPh sb="25" eb="27">
      <t>セッチ</t>
    </rPh>
    <phoneticPr fontId="1"/>
  </si>
  <si>
    <t>その他の行為（土地の形質の変更、木竹の伐採、物件の堆積、</t>
    <phoneticPr fontId="1"/>
  </si>
  <si>
    <t>特定都市景観形成
行為の該当</t>
    <phoneticPr fontId="1"/>
  </si>
  <si>
    <t>都市景観形成行為の
着手予定日</t>
    <phoneticPr fontId="1"/>
  </si>
  <si>
    <t>都市景観形成行為の
完了予定日</t>
    <phoneticPr fontId="1"/>
  </si>
  <si>
    <t>年</t>
    <rPh sb="0" eb="1">
      <t>ネン</t>
    </rPh>
    <phoneticPr fontId="1"/>
  </si>
  <si>
    <t>月</t>
    <rPh sb="0" eb="1">
      <t>ガツ</t>
    </rPh>
    <phoneticPr fontId="1"/>
  </si>
  <si>
    <t>日</t>
    <rPh sb="0" eb="1">
      <t>ニチ</t>
    </rPh>
    <phoneticPr fontId="1"/>
  </si>
  <si>
    <t>※受付処理欄</t>
    <rPh sb="1" eb="6">
      <t>ウケツケショリラン</t>
    </rPh>
    <phoneticPr fontId="1"/>
  </si>
  <si>
    <t>受付年月日</t>
    <rPh sb="0" eb="5">
      <t>ウケツケネンガッピ</t>
    </rPh>
    <phoneticPr fontId="1"/>
  </si>
  <si>
    <t>（注意）</t>
    <phoneticPr fontId="1"/>
  </si>
  <si>
    <t>※印の欄は、記入しないでください。</t>
    <phoneticPr fontId="1"/>
  </si>
  <si>
    <t>同一の敷地等について２以上の種類の行為を行おうとするときは、一の申出書によることができます。</t>
    <phoneticPr fontId="1"/>
  </si>
  <si>
    <t xml:space="preserve">      都市景観協議申出書</t>
    <rPh sb="6" eb="12">
      <t>トシケイカンキョウギ</t>
    </rPh>
    <rPh sb="12" eb="15">
      <t>モウシデショ</t>
    </rPh>
    <phoneticPr fontId="1"/>
  </si>
  <si>
    <t xml:space="preserve">  （第１面）</t>
    <rPh sb="3" eb="4">
      <t>ダイ</t>
    </rPh>
    <rPh sb="5" eb="6">
      <t>メン</t>
    </rPh>
    <phoneticPr fontId="1"/>
  </si>
  <si>
    <t>(1)</t>
    <phoneticPr fontId="1"/>
  </si>
  <si>
    <t>(2)</t>
  </si>
  <si>
    <t>(3)</t>
  </si>
  <si>
    <t>(4)</t>
  </si>
  <si>
    <t>(5)</t>
  </si>
  <si>
    <t>位置図（敷地等の位置及び当該敷地等の周辺の状況を表示するもの）</t>
    <phoneticPr fontId="1"/>
  </si>
  <si>
    <t>当該敷地等及び当該敷地等の周辺の状況を示す写真</t>
    <phoneticPr fontId="1"/>
  </si>
  <si>
    <t>建築物、工作物、アプローチ、外構及び緑地等の敷地等における配置・整備方針を示すもの</t>
    <phoneticPr fontId="1"/>
  </si>
  <si>
    <t>平面図その他市長が必要と認める図書</t>
    <phoneticPr fontId="1"/>
  </si>
  <si>
    <t>地区区分の
名称</t>
    <rPh sb="0" eb="4">
      <t>チククブン</t>
    </rPh>
    <rPh sb="6" eb="8">
      <t>メイショウ</t>
    </rPh>
    <phoneticPr fontId="1"/>
  </si>
  <si>
    <t>令和</t>
    <rPh sb="0" eb="2">
      <t>レイワ</t>
    </rPh>
    <phoneticPr fontId="1"/>
  </si>
  <si>
    <t>次の図書を添付してください。（行為の種類や規模等により、市長が支障が無いと認める場合は、</t>
    <phoneticPr fontId="1"/>
  </si>
  <si>
    <t>図書の一部を省略することができます。）</t>
    <phoneticPr fontId="1"/>
  </si>
  <si>
    <t>魅力ある都市景観を創造するための方針及び行為指針の内容に照らして、必要な事項について記載し</t>
    <phoneticPr fontId="1"/>
  </si>
  <si>
    <t>てください。</t>
    <phoneticPr fontId="1"/>
  </si>
  <si>
    <t>申出者の住所及び氏名は、法人にあっては主たる事務所の所在地、名称及び代表者の氏名を記入し　</t>
    <phoneticPr fontId="1"/>
  </si>
  <si>
    <t>街並み等と立面計画との関係を示すもの（市長が認めた種類の行為にあっては、添付を省略す</t>
    <phoneticPr fontId="1"/>
  </si>
  <si>
    <t>ることができます。）</t>
    <phoneticPr fontId="1"/>
  </si>
  <si>
    <t>1　建築物の建築等</t>
    <rPh sb="2" eb="5">
      <t>ケンチクブツ</t>
    </rPh>
    <rPh sb="6" eb="9">
      <t>ケンチクトウ</t>
    </rPh>
    <phoneticPr fontId="1"/>
  </si>
  <si>
    <t>ア　行為の種類</t>
  </si>
  <si>
    <t>ア　行為の種類</t>
    <rPh sb="2" eb="4">
      <t>コウイ</t>
    </rPh>
    <rPh sb="5" eb="7">
      <t>シュルイ</t>
    </rPh>
    <phoneticPr fontId="1"/>
  </si>
  <si>
    <t>イ　用途</t>
    <rPh sb="2" eb="4">
      <t>ヨウト</t>
    </rPh>
    <phoneticPr fontId="1"/>
  </si>
  <si>
    <t>ウ　敷地面積</t>
    <rPh sb="2" eb="6">
      <t>シキチメンセキ</t>
    </rPh>
    <phoneticPr fontId="1"/>
  </si>
  <si>
    <t>エ　高さ(階数)</t>
    <rPh sb="2" eb="3">
      <t>タカ</t>
    </rPh>
    <rPh sb="5" eb="7">
      <t>カイスウ</t>
    </rPh>
    <phoneticPr fontId="1"/>
  </si>
  <si>
    <t>オ　行為面積</t>
    <rPh sb="2" eb="6">
      <t>コウイメンセキ</t>
    </rPh>
    <phoneticPr fontId="1"/>
  </si>
  <si>
    <t>カ　その他</t>
  </si>
  <si>
    <t>カ　その他</t>
    <rPh sb="4" eb="5">
      <t>タ</t>
    </rPh>
    <phoneticPr fontId="1"/>
  </si>
  <si>
    <t>２　工作物の建設等</t>
    <rPh sb="2" eb="5">
      <t>コウサクブツ</t>
    </rPh>
    <rPh sb="6" eb="9">
      <t>ケンセツトウ</t>
    </rPh>
    <phoneticPr fontId="1"/>
  </si>
  <si>
    <t>ア　行為の種類　</t>
    <rPh sb="2" eb="4">
      <t>コウイ</t>
    </rPh>
    <rPh sb="5" eb="7">
      <t>シュルイ</t>
    </rPh>
    <phoneticPr fontId="1"/>
  </si>
  <si>
    <t>イ　用途(種類)</t>
    <rPh sb="2" eb="4">
      <t>ヨウト</t>
    </rPh>
    <rPh sb="5" eb="7">
      <t>シュルイ</t>
    </rPh>
    <phoneticPr fontId="1"/>
  </si>
  <si>
    <t>エ　規格(サイズ)</t>
    <rPh sb="2" eb="4">
      <t>キカク</t>
    </rPh>
    <phoneticPr fontId="1"/>
  </si>
  <si>
    <t>オ　行為面積</t>
    <phoneticPr fontId="1"/>
  </si>
  <si>
    <t>３　開発行為等</t>
    <phoneticPr fontId="1"/>
  </si>
  <si>
    <t>ア　区域の面積</t>
  </si>
  <si>
    <t>オ　木竹の保全等の面積</t>
  </si>
  <si>
    <t>ウ　法(ノリ)の高さ</t>
    <phoneticPr fontId="1"/>
  </si>
  <si>
    <t>エ　敷地面積の最小規模</t>
    <phoneticPr fontId="1"/>
  </si>
  <si>
    <t>４　屋外広告物の表示又は屋外広告物を掲出する物件の設置</t>
    <phoneticPr fontId="1"/>
  </si>
  <si>
    <t>イ　予定建築物の用途</t>
    <phoneticPr fontId="1"/>
  </si>
  <si>
    <t>ア　行為の区分等</t>
  </si>
  <si>
    <t>ウ　その他</t>
  </si>
  <si>
    <t>イ　規模(規格/サイズ)等</t>
    <phoneticPr fontId="1"/>
  </si>
  <si>
    <t>５　その他の行為</t>
    <phoneticPr fontId="1"/>
  </si>
  <si>
    <t>イ　行為の内容</t>
  </si>
  <si>
    <t>（注意）　項目が多い場合は、別紙で提出できます。</t>
  </si>
  <si>
    <t>壁面看板</t>
    <phoneticPr fontId="1"/>
  </si>
  <si>
    <t>袖看板</t>
    <phoneticPr fontId="1"/>
  </si>
  <si>
    <t>屋上看板</t>
    <phoneticPr fontId="1"/>
  </si>
  <si>
    <t>広告塔・広告板</t>
    <phoneticPr fontId="1"/>
  </si>
  <si>
    <t>自己用</t>
    <phoneticPr fontId="1"/>
  </si>
  <si>
    <t>築造面積</t>
    <phoneticPr fontId="1"/>
  </si>
  <si>
    <t>増築面積</t>
    <phoneticPr fontId="1"/>
  </si>
  <si>
    <t>延床面積</t>
    <phoneticPr fontId="1"/>
  </si>
  <si>
    <t>㎡</t>
    <phoneticPr fontId="1"/>
  </si>
  <si>
    <t>外観変更面積</t>
  </si>
  <si>
    <t>外観変更面積</t>
    <phoneticPr fontId="1"/>
  </si>
  <si>
    <t>ｍ</t>
    <phoneticPr fontId="1"/>
  </si>
  <si>
    <t>（地下</t>
    <rPh sb="1" eb="3">
      <t>チカ</t>
    </rPh>
    <phoneticPr fontId="1"/>
  </si>
  <si>
    <t>階、地上</t>
    <rPh sb="0" eb="1">
      <t>カイ</t>
    </rPh>
    <rPh sb="2" eb="4">
      <t>チジョウ</t>
    </rPh>
    <phoneticPr fontId="1"/>
  </si>
  <si>
    <t>階）</t>
    <rPh sb="0" eb="1">
      <t>カイ</t>
    </rPh>
    <phoneticPr fontId="1"/>
  </si>
  <si>
    <t>非自己用</t>
    <rPh sb="0" eb="4">
      <t>ヒジコヨウ</t>
    </rPh>
    <phoneticPr fontId="1"/>
  </si>
  <si>
    <t>その他（　　）</t>
    <phoneticPr fontId="1"/>
  </si>
  <si>
    <t>敷地特性等の説明</t>
    <rPh sb="0" eb="2">
      <t>シキチ</t>
    </rPh>
    <rPh sb="2" eb="4">
      <t>トクセイ</t>
    </rPh>
    <rPh sb="4" eb="5">
      <t>トウ</t>
    </rPh>
    <rPh sb="6" eb="8">
      <t>セツメイ</t>
    </rPh>
    <phoneticPr fontId="1"/>
  </si>
  <si>
    <t>計画趣旨説明</t>
  </si>
  <si>
    <t>配慮すべき｢行為指針｣</t>
    <phoneticPr fontId="1"/>
  </si>
  <si>
    <t>都市景観の形成に関する申出者の考え方</t>
    <phoneticPr fontId="1"/>
  </si>
  <si>
    <t>敷地特性や
敷地の周辺状況、
景観的特徴など</t>
    <rPh sb="0" eb="2">
      <t>シキチ</t>
    </rPh>
    <rPh sb="2" eb="4">
      <t>トクセイ</t>
    </rPh>
    <phoneticPr fontId="1"/>
  </si>
  <si>
    <t>魅力ある都市景観を創造するための方針</t>
    <phoneticPr fontId="1"/>
  </si>
  <si>
    <t>関内地区</t>
    <rPh sb="0" eb="4">
      <t>カンナイチク</t>
    </rPh>
    <phoneticPr fontId="1"/>
  </si>
  <si>
    <t>山手地区</t>
    <phoneticPr fontId="1"/>
  </si>
  <si>
    <t>日本大通り特定地区</t>
    <phoneticPr fontId="1"/>
  </si>
  <si>
    <t>大さん橋及び象の鼻周辺準特定地区</t>
    <phoneticPr fontId="1"/>
  </si>
  <si>
    <t>海岸通り準特定地区</t>
    <phoneticPr fontId="1"/>
  </si>
  <si>
    <t>関内西準特定地区</t>
    <phoneticPr fontId="1"/>
  </si>
  <si>
    <t>山手町特定地区</t>
    <phoneticPr fontId="1"/>
  </si>
  <si>
    <t>元町特定地区</t>
    <phoneticPr fontId="1"/>
  </si>
  <si>
    <t>石川町準特定地区</t>
    <phoneticPr fontId="1"/>
  </si>
  <si>
    <t>その他の区域</t>
    <phoneticPr fontId="1"/>
  </si>
  <si>
    <t>みなとみらい大通り沿道地区</t>
    <phoneticPr fontId="1"/>
  </si>
  <si>
    <t>その他</t>
    <rPh sb="2" eb="3">
      <t>タ</t>
    </rPh>
    <phoneticPr fontId="1"/>
  </si>
  <si>
    <t>ア 山手の丘や堀川の対岸からの魅力と品格のある眺望景観を創出する。</t>
    <phoneticPr fontId="1"/>
  </si>
  <si>
    <t>イ 屋外広告物は、秩序ある街並みを形成するものにする。</t>
  </si>
  <si>
    <t>関内中央準特定地区</t>
    <phoneticPr fontId="1"/>
  </si>
  <si>
    <t>ア 馬車道周辺特定地区や日本大通り特定地区といった個性とは異なった独自の個性を育成し、特徴のある街並みを形成する。</t>
    <phoneticPr fontId="1"/>
  </si>
  <si>
    <t>ウ 港からの品格と魅力のある眺望景観を形成する。</t>
    <phoneticPr fontId="1"/>
  </si>
  <si>
    <t>オ 屋外広告物は、秩序ある街路景観を形成するものにする。また、都市景観協議地区図に示す「見通し景観形成街路」に面する位置に設置する屋外広告物は、「見通し景観」を阻害しない規模、位置、デザインにし、かつ、横浜三塔への眺望の後景エリアに設置する屋外広告物は、横浜三塔への眺望を阻害しない位置、規模、デザインにする。</t>
    <phoneticPr fontId="1"/>
  </si>
  <si>
    <t>ア 馬車道周辺特定地区や北仲通り北準特定地区、北仲通り南準特定地区と融和し、桜木町駅からの関内地区の玄関口となる地区として、賑わいの連続性を創出する。</t>
    <phoneticPr fontId="1"/>
  </si>
  <si>
    <t>イ 大岡川や桜木町との関わりを強め、それらとの結節点としての役割を担う地区として、空間を形成する。</t>
    <phoneticPr fontId="1"/>
  </si>
  <si>
    <t>ウ 馬車道沿いの建築物の1・2階部分（その他の道路沿いでは1階部分）は、物販、飲食、サービス店舗等の賑わいのある機能の導入を推進する。業務型店舗（例として銀行、証券・保険会社など）、一般事務所及び住宅の機能は、馬車道沿いでは3階以上、その他の道路沿いでは2階以上に設ける。</t>
    <phoneticPr fontId="1"/>
  </si>
  <si>
    <t>エ 歴史的・文化的資源を擁する馬車道周辺特定地区の街並みにふさわしくない機能の立地は避ける。（例として工場、流通倉庫、ガソリンスタンド、ワンルームマンション、風俗営業等の施設など）</t>
    <phoneticPr fontId="1"/>
  </si>
  <si>
    <t>オ 文化芸術創造関連の機能の集積を図り、新たな文化を発信する。</t>
    <phoneticPr fontId="1"/>
  </si>
  <si>
    <t>カ 中層、高層の建築物は、港からの魅力と品格のある眺望景観を形成する。</t>
    <phoneticPr fontId="1"/>
  </si>
  <si>
    <t>キ 馬車道では、馬車道の個性を生かし、質の高い商店街にふさわしいゆとりある歩行者空間を有する街路空間を形成する。</t>
    <phoneticPr fontId="1"/>
  </si>
  <si>
    <t>ケ 屋外広告物は、開港の歴史と文化を伝える馬車道の街並みに調和するよう工夫するものとする。特に、馬車道に面して屋外広告物を設置する場合は、最小限の大きさにし、街並みを阻害しない位置に設置するほか、表示面への表示は施設名を主体にし、原色を用いず、文字数や文字色を最小限にしたデザインにするなど、建築物やモールのデザインと調和した馬車道の個性に配慮したものにする。また、都市景観協議地区図に示す「見通し景観形成街路」に面する位置に設置する屋外広告物は、「見通し景観」を阻害しない規模、位置、デザインにする。</t>
    <phoneticPr fontId="1"/>
  </si>
  <si>
    <t>(ｱ) 山下公園通りの個性であるレンガ調や御影石調などの重厚感のある街並みと、イチョウ並木に沿ったゆとりと品格のある空間を形成する。また、大さん橋通りに面する部分では、開港広場や海岸教会を際立たせる街並みを形成する。</t>
    <phoneticPr fontId="1"/>
  </si>
  <si>
    <t>(ｲ) 集客性、公共性の高い機能の集積を図り、地区の格調を高め活力と賑わいを創出する観光・文化、商業・業務の機能の導入を推進し、歴史的な街並みにふさわしい賑わいを創出する。</t>
    <phoneticPr fontId="1"/>
  </si>
  <si>
    <t>(ｳ) 港からの品格のある眺望景観を形成する。</t>
    <phoneticPr fontId="1"/>
  </si>
  <si>
    <t>(ｴ) 山下公園通りは、山下公園や港、歴史ある格調高い街並み、イチョウ並木の豊かな緑に調和した街路空間を形成する。</t>
    <phoneticPr fontId="1"/>
  </si>
  <si>
    <t>(ｵ) 都市景観協議地区図に示す「見通し景観形成街路」は、見通しの対象となる港や歴史的建造物が引き立つ魅力ある街路空間を形成する。</t>
    <phoneticPr fontId="1"/>
  </si>
  <si>
    <t>(ｶ) 屋外広告物は、山下公園通りの歴史的景観を考慮し、山下公園から見た景観や通り沿いの景観、イチョウ並木、建物全体と調和したものにする。特に、山下公園通りに面して屋外広告物を設置する場合は、最小限の大きさにし、街並みを阻害しない位置に設置するほか、表示面への表示は施設名を主体にし、文字数や文字色を最小限にするなど、形態意匠に十分配慮したものにする。また、都市景観協議地区図に示す「見通し景観形成街路」に面する位置に設置する屋外広告物は、「見通し景観」を阻害しない規模、位置、形態意匠にする。</t>
    <phoneticPr fontId="1"/>
  </si>
  <si>
    <t>(ｳ) 中層の建築物は、山手の丘からの品格のある眺望景観を創出する。</t>
  </si>
  <si>
    <t>(ｴ) 屋外広告物は、中華街中央ゾーンの魅力ある景観の演出を図り、かつ、山手の丘からの眺望に十分配慮したものにする。</t>
    <phoneticPr fontId="1"/>
  </si>
  <si>
    <t>エ 中層、高層の建築物は、魅力と品格のある眺望景観を形成する。</t>
    <phoneticPr fontId="1"/>
  </si>
  <si>
    <t>ア 広幅員の街路とイチョウ並木、開港の歴史を伝える歴史的建造物によって構成される横浜を代表する格調の高い空間と、御影石やスクラッチタイルを基調にした歴史的景観に調和した街並みを形成する。また、開港広場や海岸教会に面する部分では、開港広場や海岸教会を際立たせる街並みを形成する。</t>
    <phoneticPr fontId="1"/>
  </si>
  <si>
    <t>イ 日本大通り沿いでは、ゆとりある街路空間と港への開放的な通景空間を形成する。</t>
    <phoneticPr fontId="1"/>
  </si>
  <si>
    <t>(ｱ) 強烈な個性と活気のある中華街中央ゾーンの街並みと融和し、路地的な雰囲気と賑わいの連続性を創出する。</t>
  </si>
  <si>
    <t>(ｲ) 業務・商業、文化芸術など都心地区にふさわしい機能を導入し、都市景観協議地区図に示す「中華街賑わい形成街路」沿いでは、横浜中華街独自の中国的文化を反映させた専門店が立地する、活気と賑わいのある街並みを形成する。</t>
  </si>
  <si>
    <t>(ｴ) 屋外広告物は、近接する中華街中央ゾーンと調和した、魅力ある景観の演出を図るものにする。</t>
  </si>
  <si>
    <t>(ｱ) 横浜公園や日本大通り特定地区に面するゾーンとして、賑わいの連続性を創出し、風格ある街並みを形成する。</t>
  </si>
  <si>
    <t>(ｲ) 業務・商業、文化芸術など都心地区にふさわしい機能を備えた街並みを形成する。</t>
  </si>
  <si>
    <t>(ｳ) 中層の建築物は、横浜公園や日本大通り特定地区、山手の丘からの品格のある眺望景観を創出する。</t>
  </si>
  <si>
    <t>(ｴ) 屋外広告物は、横浜公園及び日本大通り特定地区の景観と調和した落ち着いたものにし、かつ、山手の丘からの眺望に十分配慮したものにする。</t>
  </si>
  <si>
    <t>(ｱ) 公共性の高い機能が集積する山下公園通りと、業務機能の集積を図る本町通り、歴史的な風格のある日本大通りなど特徴的な通りの間をつなぐゾーンとして、飲食店や専門店等を備えた機能の導入を推進し、人々の滞留・回遊と賑わいを創出する。</t>
  </si>
  <si>
    <t>(ｲ) 敷地割が小さく路地的な雰囲気をかもし出す特徴を伸長し、道路空間を十分に活用した空間整備を図り、親密で賑わいのある街並みを形成する。また、大さん橋通りに面する部分では、開港広場や海岸教会を際立たせる街並みを形成する。</t>
  </si>
  <si>
    <t>(ｳ) 中層、高層の建築物は、港からの魅力と品格のある眺望景観を形成する。</t>
  </si>
  <si>
    <t>(ｴ) 都市景観協議地区図に示す「見通し景観形成街路」は、見通しの対象物となる港や歴史的建造物が引き立つ魅力ある街路空間を形成する。</t>
  </si>
  <si>
    <t>(ｵ) 屋外広告物は、当該ゾーンが山下公園通りゾーンに接するため、山下公園通りからの景観に配慮し、かつ、水町通り又は海岸教会通りの幅員規模や街並みに調和した規模、位置、デザインにする。また、都市景観協議地区図に示す「見通し景観形成街路」に面する位置に設置する屋外広告物は、「見通し景観」を阻害しない規模、位置、デザインにする。</t>
  </si>
  <si>
    <t>(ｱ) 中華街中央ゾーンや元町の街並みと融和し、石川町駅からの関内地区の玄関口となる地区として、連続した賑わいを創出する。</t>
  </si>
  <si>
    <t>(ｳ) 堀川や元町との関わりを強め、それらとの結節点としての役割を担うゾーンとして、空間を形成する。</t>
  </si>
  <si>
    <t>(ｴ) 中層の建築物は、山手の丘や堀川の対岸からの品格のある眺望景観を創出する。</t>
  </si>
  <si>
    <t>(ｵ) 屋外広告物は、近接する中華街中央ゾーンと調和した、魅力ある景観の演出を図り、かつ、山手の丘からの眺望に十分配慮したものにする。</t>
  </si>
  <si>
    <t>(ｱ) 関内地区の横方向の主軸として、歩道状空地や広場状空地を多く配置し、建築物の低層部にゆとりと賑わいのある空間と中低層、中層の建築物が連続した街並みを創出する。また、大さん橋通りに面する部分では、開港広場や海岸教会を際立たせる街並みを形成する。</t>
  </si>
  <si>
    <t>(ｲ) 官公庁や事務所が多く立地する日本大通りとの結びつきを強めるため、事務所機能を充実させる。また、建築物の低層部を中心に商業・観光、文化芸術創造機能を強化する。</t>
  </si>
  <si>
    <t>(ｳ) 港や山下公園へ抜ける「見通し景観」を演出し、水辺を身近に感じられる潤いのある環境を創出する。</t>
  </si>
  <si>
    <t>(ｴ) 中層、高層の建築物は、港や山手の丘からの魅力と品格のある眺望景観を創出する。</t>
  </si>
  <si>
    <t>(ｵ) 都市景観協議地区図に示す「見通し景観形成街路」は、見通しの対象物となる港や歴史的建造物が引き立つ魅力ある街路空間を形成する。</t>
  </si>
  <si>
    <t>(ｶ) 屋外広告物は、関内地区の軸線となる本町通りの魅力ある景観を形成し、かつ、歩行者に圧迫感を与えない規模、位置、デザインにする。また、都市景観協議地区図に示す「見通し景観形成街路」に面する位置に設置する屋外広告物は、「見通し景観」を阻害しない規模、位置、デザインにする。</t>
  </si>
  <si>
    <t>コモンスペースは、建築物の主要な出入口の前面、アクティビティフロアの周辺、ペデストリアンウェイ沿い又は街角等、コモンスペースでのにぎわいや活動が、歩行空間からうかがえる位置に配置する。</t>
  </si>
  <si>
    <t>コモンスペースは、隣接する敷地のコモンスペースと一体的に利用できるようにするなど、にぎわいの連続性を阻害しない配置、デザインとする。</t>
  </si>
  <si>
    <t>コモンスペースは、様々な形で水や緑を導入し、人々が気軽に休め、憩える場を創出する。</t>
  </si>
  <si>
    <t>駐車場は、建築物の地下に設けるなど、青空駐車場の設置は避け、街並みの連続性を阻害しないようにする。</t>
  </si>
  <si>
    <t>駐車場を地上に設ける場合は、建築物と一体的な位置へ配置、デザインする。</t>
  </si>
  <si>
    <t>駐車場の出入口又は自動車サービス路の出入口は、街並みの連続性を阻害しないよう、都市景観協議地区図に示す、国道１号、みなとみらい大通り、国際大通りなどの地区内主要幹線道路沿いを避ける。</t>
  </si>
  <si>
    <t>駐車場の出入口は、歩行者等の安全確保をしつつ、形態意匠についても街並みに配慮する。</t>
  </si>
  <si>
    <t>都市景観協議地区図に示すペデネットワークや歩道等の歩行者空間、人々が自由に利用できる広場状空地（以下「コモンスペース」という）等に面する位置には、店舗や文化芸術活動など、にぎわいを創出する空間（以下「アクティビティフロア」という）を配置する。</t>
  </si>
  <si>
    <t>アクティビティフロアの外壁は、シューウィンドウ等の大型の開口部を設けるなど、ペデストリアンネットワークや歩道等の歩行者空間又はコモンスペース等から、アクティビティフロアでのにぎわいや活動がうかがえる形態意匠とする。</t>
  </si>
  <si>
    <t>アクティビティフロアの前面にコロネードやアーケードのような空間を設け、快適で連続した歩行空間が形成されるような形態意匠とする。</t>
  </si>
  <si>
    <t>アクティビティフロアの周辺には、にぎわいを阻害しない範囲で、多様なスケールの緑を積極的に導入し、景観に配慮する。</t>
  </si>
  <si>
    <t>街の公共空間と建築物の私的空間との間には、中間領域としての空間（以下「歩道状空地」という）を豊かにしつらえる。</t>
  </si>
  <si>
    <t>歩道状空地を地区施設、歩道等と接して設ける場合には、境界の段差等の障害をなくすなど、一体的に利用できる形態とする。</t>
  </si>
  <si>
    <t>歩道状空地には、歩行空間を阻害しない範囲で、植栽を積極的に導入し、景観に配慮する。</t>
  </si>
  <si>
    <t>駐輪場は、街並みの連続性を阻害しないため、駐輪場周辺の歩道、歩道状空地又は広場状空地から容易に自転車等が望めないよう、植栽や建築物等で遮蔽するなど、配置を工夫する。</t>
  </si>
  <si>
    <t>商業施設や業務施設、共同住宅などのゴミ置き場、荷捌き場、外階段等となる部分は、それらの位置や規模を工夫し、にぎわいの連続性を阻害しない形態意匠とする。</t>
  </si>
  <si>
    <t>商業施設や業務施設、共同住宅などのゴミ置き場、荷捌き場又は外階段等となる部分は、街並みの連続性を阻害しないため、歩道、歩道状空地又は広場状空地から容易に望めないよう、植栽や建築物等で遮蔽するなど、配置等を工夫する。</t>
  </si>
  <si>
    <t>建築物の屋上に設置する設備等は、周囲から容易に望めないよう、ルーバー等により遮蔽して魅力ある眺望景観を形成する。</t>
    <phoneticPr fontId="1"/>
  </si>
  <si>
    <t>都市空間のにぎわいを演出するものや建築的要素による照明等で、魅力ある街路空間を創出する。</t>
  </si>
  <si>
    <t>夜間の魅力あるスカイラインを創出し、街の遠望の象徴性を表現するため、建築物の頭頂部は、照明の演出を行う。</t>
  </si>
  <si>
    <t>建築物の外壁は、街並みにおける建築物の圧迫感を低減するため、板状などの閉鎖的で単調な形態意匠を避け、分節化や適切な開口部の配置等による表情豊かなファサードとなるよう工夫し、当地区にふさわしい個性と風格ある街並みを形成するデザインとする。</t>
  </si>
  <si>
    <t>建築物は、港への通景及び街並みの連続性を確保し、街並みにおける建築物の圧迫感を低減するよう、デザイン・配置等を工夫する。</t>
  </si>
  <si>
    <t>隣接する建築物どうしのデザイン・配置等は歩行空間等からの統一感・調和に配慮する。</t>
  </si>
  <si>
    <t>建築物の頭頂部は、魅力あるスカイラインを形成し周辺の街並みと調和するよう配慮する。</t>
  </si>
  <si>
    <t>建築物の高さは、地区全体で海側から山側に向けて徐々に高くなることや、周辺建物の高さとのバランスを図ること等について配慮し、魅力的なスカイラインを形成する。</t>
  </si>
  <si>
    <t>エリアマネジメント活動として、公開空地やコモンスペース、隣接する公園等を活用して、オープンカフェや来街者向けのイベントの開催等を積極的に展開し、次の事項について配慮するとともに、街のにぎわい創出に努める。
ア　にぎわいが地区全体に広がるようエリアマネジメント活動について、地区内の場所で実施されているものも含めて、積極的に情報発信に努める。
イ　建築物や工作物は、当地区にふさわしいにぎわいの演出に寄与するよう、色彩、デザイン等について工夫されたものとする。
ウ　屋外広告物は、にぎわいの演出に効果的で当地区にふさわしいものとなるよう、色彩、デザイン等について工夫され、また、著しく景観を損なわないよう設置数に配慮されたものとする。</t>
    <phoneticPr fontId="1"/>
  </si>
  <si>
    <t>建築物の高さが31ｍを超える場合、赤レンガ倉庫や海への眺望を阻害せず、周辺に圧迫感を与えないよう形態意匠を工夫する。</t>
    <phoneticPr fontId="1"/>
  </si>
  <si>
    <t>土地に定着する工作物で高さが31ｍを超えるもの又は建築物に定着する工作物で当該工作物の最上部の高さが地盤面から31ｍを超えるものは、新港地区内及び対岸から赤レンガ倉庫や海への眺望を阻害せず、周辺に圧迫感を与えないよう形態意匠を工夫する。</t>
    <phoneticPr fontId="1"/>
  </si>
  <si>
    <t>土地に定着する工作物で高さが20ｍを超えるもの又は建築物に定着する工作物で当該工作物の最上部の高さが地盤面から20ｍを超えるものは、新港地区内及び対岸から赤レンガ倉庫や海への眺望を阻害しないよう形態意匠を工夫する。</t>
    <phoneticPr fontId="1"/>
  </si>
  <si>
    <t>建築物の高さが20ｍを超える場合、赤レンガ倉庫や海への眺望を阻害しないよう形態意匠を工夫する。</t>
    <phoneticPr fontId="1"/>
  </si>
  <si>
    <t>A地区</t>
    <rPh sb="1" eb="3">
      <t>チク</t>
    </rPh>
    <phoneticPr fontId="1"/>
  </si>
  <si>
    <t>B地区</t>
    <rPh sb="1" eb="3">
      <t>チク</t>
    </rPh>
    <phoneticPr fontId="1"/>
  </si>
  <si>
    <t>C地区</t>
    <rPh sb="1" eb="3">
      <t>チク</t>
    </rPh>
    <phoneticPr fontId="1"/>
  </si>
  <si>
    <t>「視点場６」から赤レンガ倉庫への眺望を確保する見通し景観を形成する。</t>
  </si>
  <si>
    <t>「見通し景観軸」上の植栽や盛土は、魅力ある見通し景観を確保するような配置とする。</t>
  </si>
  <si>
    <t>赤レンガ倉庫の２棟間においては、横浜港大さん橋国際客船ターミナル及び横浜ベイブリッジへの眺望を確保する。</t>
  </si>
  <si>
    <t>「水際線プロムナード」は、水際の連続性を感じられるしつらえとする。</t>
  </si>
  <si>
    <t>「水際線プロムナード」の植栽は、敷地側から海が感じられるよう視線が通る樹種や配置とする。</t>
  </si>
  <si>
    <t>「水際線プロムナード」に接する敷地は、「水際線プロムナード」に向かって開放的な空間を設け、賑わいを創出する利用や植栽の設置などにより、ゆとりある水際空間の演出を行う。</t>
  </si>
  <si>
    <t>「水際線プロムナード」に接する敷地の建築物は、「水際線プロムナード」に向かって大きな開口や通り抜け通路を設けるなど開放的なしつらえとし、水際に対して圧迫感を与えない形態意匠とする。</t>
  </si>
  <si>
    <t>「水際線プロムナード」に接する敷地の建築物には、「水際線プロムナード」に面して一体的に市民が利用できる店舗等の空間を配置する。</t>
  </si>
  <si>
    <t>護岸や岸壁は、石積みとするなど歴史を感じられるしつらえとする。</t>
  </si>
  <si>
    <t>橋詰め広場に面する建築物は、新港地区の玄関として工夫を行う。
ア　建築物は、新港地区の玄関であることが感じられる形態意匠とする。
イ　建築物の低層部は、橋詰め広場に向かった外観の演出など、魅力的な橋詰め空間を創出する。</t>
    <phoneticPr fontId="1"/>
  </si>
  <si>
    <t>「水際線プロムナード」の橋に接する部分は、新港地区の玄関として特徴ある橋詰め広場を創出する。</t>
    <phoneticPr fontId="1"/>
  </si>
  <si>
    <t>新港３号線に接する敷地の壁面後退部分には、道路内の植栽と並ぶ位置で二列植栽を行い、道路と敷地が一体となって連続的で緑豊かな街路空間を形成する。</t>
  </si>
  <si>
    <t>道路などに接する部分に設置する垣又はさくは、開放感のある形態意匠とする。</t>
  </si>
  <si>
    <t>植栽は、街路樹や緑地などと調和のとれた樹種とする。</t>
  </si>
  <si>
    <t>建築物の道路に面する低層部には、店舗や市民が利用できる空間など、街に活気を生みだすための空間を配置する。</t>
  </si>
  <si>
    <t>街に活気を生みだすための空間の外壁は、ショーウィンドウ等の大型の開口部を設けるなど、歩行者空間から賑わいをうかがえる形態意匠とする。</t>
  </si>
  <si>
    <t>建築物の交差点に面する部分は、街並みの連続性を阻害しないよう、形態意匠の工夫を行う。</t>
  </si>
  <si>
    <t>壁面の緑化などにより、街に彩りを与える工夫を行う。</t>
  </si>
  <si>
    <t>みなととしての機能を尊重しながら、新港地区の歴史が感じられる空間づくりを行う。</t>
    <phoneticPr fontId="1"/>
  </si>
  <si>
    <t>建築物は、街並みにおける建築物の圧迫感を低減するため、板状を避け分節化などの工夫を行う。</t>
  </si>
  <si>
    <t>新港３号線に面する建築物の外壁の部分は、街並みの連続性を印象的に演出するため、高さ20ｍ程度のラインを強調した形態意匠とする。</t>
  </si>
  <si>
    <t>建築物は、歴史やみなとらしさを演出する個性と風格のある形態意匠とする。
ア　新港地区全体としてまとまりのある景観を創出するため、歴史的シンボル施設である「赤レンガ倉庫」に象徴される歴史的資源と調和する形態意匠とする。
イ　“島”としての立地を活かし、海や対岸からの眺望に配慮した形態意匠とする。
ウ　ガラス面への張り紙の設置は避け、風格のある形態意匠とする。
エ　新港地区の入口に位置する建築物は、“島”の玄関が感じられる形態意匠とする。
オ　奇抜なものを避け、風格のある形態意匠とする。</t>
    <phoneticPr fontId="1"/>
  </si>
  <si>
    <t>建築物は、対岸から赤レンガ倉庫への眺望を意識した配置及び高さとする。</t>
  </si>
  <si>
    <t>建築物の頭頂部は、引き締まった風格が感じられ、周辺の街並みと調和するよう工夫する。</t>
  </si>
  <si>
    <t>建築物の外壁は、歴史性を表現するレンガや石材又はこれらの質感を持つ素材と、水際に対して開放性を高めるガラスを組み合わせた形態意匠とする。</t>
  </si>
  <si>
    <t>工作物は、新港地区内の建築物と調和し、歴史やみなとらしさを演出する個性と風格ある形態意匠とする。</t>
  </si>
  <si>
    <t>建築物の外壁及び工作物の色彩は、推奨色とすることにより、新港地区としてまとまりのある街並みをつくる。</t>
  </si>
  <si>
    <t>建築物又は工作物の中層部又は高層部に設置又は表示する屋外広告物は、落ち着きのある中景及び遠景を創出する</t>
  </si>
  <si>
    <t>建築物又は工作物の低層部に設置又は表示する屋外広告物は、賑わいに効果的なデザインや色彩等を工夫し、質の高い広告景観を創出する。</t>
  </si>
  <si>
    <t>建築物の内部に取り込むなど、街並みの連続性を阻害しないようにし、やむを得ず建築物の外部に設置する場合は、周辺から駐車車両が見えないよう、駐車場又は駐輪施設の外周及び施設内に植栽を配置する等の工夫を行う。</t>
  </si>
  <si>
    <t>建築物の内部に設置するものは、壁、ルーバーや植栽等の設置により街並みの連続性を阻害しない形態意匠とする。</t>
  </si>
  <si>
    <t>出入口は、歩行者の安全性を確保しつつ、植栽等の設置により街並みの連続性を阻害しないしつらえとする。</t>
  </si>
  <si>
    <t>駐車場への主要な出入口は、新港３号線又は臨港幹線に面する位置への設置を避け、街並みの連続性を阻害しないものとする。</t>
  </si>
  <si>
    <t>駐車場への主要な出入口は、新港４号線又は臨港幹線に面する位置への設置を避け、街並みの連続性を阻害しないものとする。</t>
  </si>
  <si>
    <t>建築物の低層部の壁面や敷地内の歩行者空間に設置する照明は、夜間の安全性と賑わいをつくるため、道路照明と調和のとれたものとする。</t>
  </si>
  <si>
    <t>魅力ある街路空間を演出するため、建築物内部の照明が外部に漏れるようしつらえの工夫を行う。</t>
  </si>
  <si>
    <t>夜間の魅力あるスカイラインを創出し、遠景における街の象徴性を表現するため、建築物の頭頂部に照明の演出を行う。</t>
  </si>
  <si>
    <t>協議地区を選択してください</t>
    <rPh sb="0" eb="4">
      <t>キョウギチク</t>
    </rPh>
    <rPh sb="5" eb="7">
      <t>センタク</t>
    </rPh>
    <phoneticPr fontId="1"/>
  </si>
  <si>
    <t>地区区分等を選択してください</t>
    <rPh sb="0" eb="5">
      <t>チククブントウ</t>
    </rPh>
    <rPh sb="6" eb="8">
      <t>センタク</t>
    </rPh>
    <phoneticPr fontId="1"/>
  </si>
  <si>
    <t>ア 都市景観協議地区図３に示す「眺望の視点場」からの眺望の魅力を高めるよう、建築物などの壁面の向きや幅、形態、色彩などのデザインを工夫する。</t>
  </si>
  <si>
    <t>イ 都市景観協議地区図３に示す「眺望の視点場」からの眺望景観を阻害しないよう、工作物は高さやデザインを工夫する。</t>
  </si>
  <si>
    <t>建築物などの色彩は、周囲の緑豊かな環境や景観と調和した落ち着いた色彩とする。</t>
  </si>
  <si>
    <t>ア 屋外広告物は、都市景観協議地区図３に示す「眺望の視点場」に向かって設置せず、山手の丘からの眺望に十分配慮する。</t>
  </si>
  <si>
    <t>イ 魅力的な街路景観を形成するよう、秩序ある広告景観を創出する。</t>
  </si>
  <si>
    <t>(ｱ)山手の歴史的な景観と調和し、閑静な住宅地の環境に配慮した規模、位置、色彩、照明などとする。</t>
  </si>
  <si>
    <t>壁面の緑化などにより、街に彩りを与える工夫を行う。</t>
    <phoneticPr fontId="1"/>
  </si>
  <si>
    <t>建築物又は工作物の低層部に設置又は表示する屋外広告物は、賑わいに効果的なデザインや色彩等を工夫し、質の高い広告景観を創出する。</t>
    <phoneticPr fontId="1"/>
  </si>
  <si>
    <t>７　屋外広告物に関する事項　（ガイドライン　Ｐ37）</t>
    <phoneticPr fontId="1"/>
  </si>
  <si>
    <t>６　色彩に関する事項　（ガイドライン　Ｐ34）</t>
    <phoneticPr fontId="1"/>
  </si>
  <si>
    <t>５　建物等のデザインに関する事項　（ガイドライン　Ｐ31）</t>
    <phoneticPr fontId="1"/>
  </si>
  <si>
    <t>４　街並み形成に関する事項　（ガイドライン　Ｐ27）</t>
    <phoneticPr fontId="1"/>
  </si>
  <si>
    <t>３　水際空間の確保に関する事項　（ガイドライン　Ｐ25）</t>
    <phoneticPr fontId="1"/>
  </si>
  <si>
    <t>２　見通し景観の確保に関する事項　（ガイドライン　Ｐ22）</t>
    <phoneticPr fontId="1"/>
  </si>
  <si>
    <t>１　建物高さに関する事項　（ガイドライン　Ｐ20）</t>
    <phoneticPr fontId="1"/>
  </si>
  <si>
    <t>１　建物高さに関する事項　（ガイドライン　Ｐ28）</t>
  </si>
  <si>
    <t>１０　屋外広告物</t>
    <phoneticPr fontId="1"/>
  </si>
  <si>
    <t>１　アクティビティフロア</t>
    <phoneticPr fontId="1"/>
  </si>
  <si>
    <t>アクティビティフロアの周辺には、にぎわいを阻害しない範囲で、多様なスケールの緑を積極的に導入し、景観に配慮する。</t>
    <phoneticPr fontId="1"/>
  </si>
  <si>
    <t>２　歩道状空地</t>
    <phoneticPr fontId="1"/>
  </si>
  <si>
    <t>歩道状空地を地区施設、歩道等と接して設ける場合には、境界の段差等の障害をなくすなど、一体的に利用できる形態とする。</t>
    <phoneticPr fontId="1"/>
  </si>
  <si>
    <t>３　コモンスペース</t>
    <phoneticPr fontId="1"/>
  </si>
  <si>
    <t>コモンスペースは、建築物の主要な出入口の前面、アクティビティフロアの周辺、ペデストリアンウェイ沿い又は街角等、コモンスペースでのにぎわいや活動が、歩行空間からうかがえる位置に配置する。</t>
    <phoneticPr fontId="1"/>
  </si>
  <si>
    <t>４　駐車場</t>
    <phoneticPr fontId="1"/>
  </si>
  <si>
    <t>５　駐輪場</t>
    <phoneticPr fontId="1"/>
  </si>
  <si>
    <t>駐輪場は、街並みの連続性を阻害しないため、駐輪場周辺の歩道、歩道状空地又は広場状空地から容易に自転車等が望めないよう、植栽や建築物等で遮蔽するなど、配置を工夫する。</t>
    <phoneticPr fontId="1"/>
  </si>
  <si>
    <t>６　附属設備等</t>
    <phoneticPr fontId="1"/>
  </si>
  <si>
    <t>７　夜間照明</t>
    <phoneticPr fontId="1"/>
  </si>
  <si>
    <t>８　建築デザイン</t>
    <phoneticPr fontId="1"/>
  </si>
  <si>
    <t>９　スカイライン</t>
    <phoneticPr fontId="1"/>
  </si>
  <si>
    <t>１１　にぎわい形成</t>
    <phoneticPr fontId="1"/>
  </si>
  <si>
    <t>〔面する道路（元町通り、元町仲通り、壁面後退を要する道路 等）〕</t>
    <phoneticPr fontId="1"/>
  </si>
  <si>
    <t>〔敷地内の景観的特徴のある施設（木竹、ブラフ積み、歴史的建造物 等）〕</t>
  </si>
  <si>
    <t>〔近接する景観的特徴のある施設（歴史的建造物、公園 等）〕</t>
    <phoneticPr fontId="1"/>
  </si>
  <si>
    <t>〔眺望の視点場からの眺望の可否〕</t>
    <phoneticPr fontId="1"/>
  </si>
  <si>
    <t>〔敷地内及び隣地との高低差〕</t>
    <phoneticPr fontId="1"/>
  </si>
  <si>
    <t>〔面する道路（主要道路、山手本通りと交わる坂道 等）〕</t>
    <phoneticPr fontId="1"/>
  </si>
  <si>
    <t>〔敷地内の景観的特徴のある施設（木竹、ブラフ積み、歴史的建造物 等）〕</t>
    <phoneticPr fontId="1"/>
  </si>
  <si>
    <t>〔面する道路（壁面後退を要する道路 等）〕</t>
    <phoneticPr fontId="1"/>
  </si>
  <si>
    <t>MM中央地区用↓</t>
    <rPh sb="2" eb="6">
      <t>チュウオウチク</t>
    </rPh>
    <rPh sb="6" eb="7">
      <t>ヨウ</t>
    </rPh>
    <phoneticPr fontId="1"/>
  </si>
  <si>
    <t>ア　建物名称又は施設名称</t>
    <phoneticPr fontId="1"/>
  </si>
  <si>
    <t>イ　建物形態</t>
    <phoneticPr fontId="1"/>
  </si>
  <si>
    <t>ウ　地区計画の地区区分</t>
    <phoneticPr fontId="1"/>
  </si>
  <si>
    <t>エ　建物又は店舗等が面する道路等</t>
    <phoneticPr fontId="1"/>
  </si>
  <si>
    <t>オ　隣接する公共公益施設</t>
    <phoneticPr fontId="1"/>
  </si>
  <si>
    <t>カ　その他</t>
    <phoneticPr fontId="1"/>
  </si>
  <si>
    <t>特定照明、その他</t>
    <phoneticPr fontId="1"/>
  </si>
  <si>
    <t>〔　　　　　　　　　　　　　　　　〕）</t>
    <phoneticPr fontId="1"/>
  </si>
  <si>
    <t>ア 馬車道周辺特定地区の歴史的・文化的資源を大切にし、赤レンガをイメージする茶系や、白 系、黒系を基調にした個性的で魅力ある街並みを形成する。</t>
    <phoneticPr fontId="1"/>
  </si>
  <si>
    <t>イ 開港の歴史・文化を大切にするとともに賑わいのある、人に優しいまちを創る。</t>
  </si>
  <si>
    <t>イ 関内地区の歴史を伝える歴史的建造物に配慮した街並みを形成する。</t>
  </si>
  <si>
    <t>イ 横浜港大さん橋国際客船ターミナルでは船のような揺れの質感を持った外観と調和した港空間を形成する。</t>
  </si>
  <si>
    <t>イ 港からの品格のある眺望景観を形成する。</t>
  </si>
  <si>
    <t>イ 横浜公園や日本大通り特定地区に面しては、これらの街並みに調和した落ち着いた街並みを形成する。</t>
  </si>
  <si>
    <t>ウ 日本大通り特定地区の格調及び来街者の利便性を高める業務機能や観光・文化機能の導入を推進し、賑わいのある街並みを形成する。特に事務所、店舗、劇場、博物館、美術館、図書館、大学等の機能を積極的に導入する。</t>
  </si>
  <si>
    <t>ウ 建築物の高層部分は、周辺の環境に配慮し、港からの魅力と品格のある眺望景観を形成する。</t>
  </si>
  <si>
    <t>ウ 港からの品格のある眺望景観を形成する。</t>
  </si>
  <si>
    <t>ウ 都市景観協議地区図に示す「見通し景観形成街路」では、見通しの対象物となる歴史的建造物が引き立つ魅力ある街路空間を形成する。</t>
  </si>
  <si>
    <t>エ 中層、高層の建築物は、魅力と品格のある眺望景観を形成する。</t>
  </si>
  <si>
    <t>エ 屋外広告物は、汽車道又は都市景観協議地区図に示す大さん橋の「眺望の視点場」から見た景観と調和したものにする。</t>
  </si>
  <si>
    <t>エ 屋外広告物は、都市景観協議地区図に示す大さん橋又は赤レンガパークの「眺望の視点場」から見た景観に調和したものにする。</t>
  </si>
  <si>
    <t>エ 屋外広告物は、都市景観協議地区図に示す大さん橋又は赤レンガパークの「眺望の視点場」から見た景観や海岸通り沿いの景観と調和したものにする。また、都市景観協議地区図に示す「見通し景観形成街路」に面する位置に設置する屋外広告物は、「見通し景観」を阻害しない規模、位置、デザインにし、かつ、横浜三塔への眺望の後景エリアに設置する屋外広告物は、横浜三塔への眺望を阻害しない位置、規模、デザインにする。</t>
  </si>
  <si>
    <t>エ 都市景観協議地区図に示す「見通し景観形成街路」では、見通しの対象物となる歴史的建造物が引き立つ魅力ある街路空間を形成する。</t>
  </si>
  <si>
    <t>オ 日本大通りでは、歴史的建造物が多く立地し、開港の歴史を伝える格調高い街並みと、イチョウ並木の豊かな緑に調和した街路空間を形成する。</t>
  </si>
  <si>
    <t>(ｱ) 山手町特定地区の異国情緒ある街並みを継承し、ゆとりある敷地による閑静な住宅地を形成する。</t>
  </si>
  <si>
    <t>(ｱ) 山手地区の玄関口として、活気と賑わいのある景観を創出する。</t>
  </si>
  <si>
    <t>カ 屋外広告物は、日本大通り特定地区の歴史的景観を考慮し、港から見た景観や日本大通り沿いの景観、イチョウ並木、建物全体と調和したものにする。特に、日本大通りに面して屋外広告物を設置する場合は、最小限の大きさにし、街並みを阻害しない位置に設置するほか、表示面への表示は施設名を主体にし、文字数や文字色を最小限にするなど、デザインに十分配慮したものにする。また、横浜三塔への眺望の後景エリアに設置する屋外広告物は、横浜三塔への眺望を阻害しない位置、規模、デザインにする。</t>
  </si>
  <si>
    <t>(ｲ) 山手町特定地区の骨格となる山手本通り及び坂道に沿っては、見通し景観に配慮する。</t>
  </si>
  <si>
    <t>(ｲ) 元町通りに面する建築物の低層部は、店舗・飲食店などの賑わいのある機能の導入を推進する。</t>
  </si>
  <si>
    <t>(ｲ) 建築物の低層部は、商業、業務、サービス施設などの賑わいのある機能の導入を推進する。</t>
  </si>
  <si>
    <t>(ｳ) 建築物などは、敷地内の既存樹木を極力保存することを前提とした配置とする。</t>
  </si>
  <si>
    <t>(ｳ) 元町仲通りに面する建築物の低層部は、店舗・飲食店、作業所などの賑わいのある機能の導入を推進する。</t>
  </si>
  <si>
    <t>(ｳ) 石川町準特定地区にふさわしくない機能の立地は避ける。（例として、風俗営業等の施設など）</t>
  </si>
  <si>
    <t>(ｵ) 建築物などは、地区の歴史的な景観や街並みに配慮したデザインとする。</t>
  </si>
  <si>
    <t>(ｴ) 元町特定地区にふさわしくない機能の立地は避ける。（例として、風俗営業等の施設など）</t>
  </si>
  <si>
    <t>(ｴ) 敷地内の建築物の外壁は、茶系又は白系などの周辺と調和した色彩を基調とする。</t>
  </si>
  <si>
    <t>(ｶ) 駐車場及び駐輪場は街並みを阻害しないよう配置やデザインを工夫する。</t>
  </si>
  <si>
    <t>(ｵ) 元町通りに面する１階部分には、駐車場、駐輪場、車路の設置は避ける。</t>
  </si>
  <si>
    <t>(ｷ) 西洋館や歴史的な建造物を改修する場合は、従前の外観を継承したデザインとする。</t>
  </si>
  <si>
    <t>(ｶ) 元町仲通りに面しては、月極駐車場、時間貸駐車場の設置は避ける。</t>
  </si>
  <si>
    <t>(ｸ) 山手本通りに面する敷地以外での飲食店などの営業は避ける。また、山手本通りに面する敷地での飲食店の営業時間は住居専用地域にふさわしい時間帯とし、夜間照明などは周辺に配慮したものとする。</t>
  </si>
  <si>
    <t>(ｷ) 店舗などには夜間でも歩いて楽しめるよう、軒下などに夜間照明を設置する。</t>
  </si>
  <si>
    <t>(ｱ) 屋外広告物の大きさは最小限とし、特徴的な通りの街並みに調和した規模、位置、色彩などとする。</t>
  </si>
  <si>
    <t>(ｲ) 屋外広告物に照明装置を使用する場合は、内照方式を避けるなど、しつらえを工夫する。</t>
  </si>
  <si>
    <t>(ｱ) 横浜中華街独自の中国的文化を反映させた専門店が多く立ち並び、他の地域にはない異文化交流を体験でき、鮮烈な色彩や躍動感のある意匠の見られる独特の活気と賑わいのある街並みを形成する。</t>
    <phoneticPr fontId="1"/>
  </si>
  <si>
    <t>みなとみらい21新港地区</t>
    <phoneticPr fontId="1"/>
  </si>
  <si>
    <t>みなとみらい21中央地区</t>
    <rPh sb="8" eb="10">
      <t>チュウオウ</t>
    </rPh>
    <phoneticPr fontId="1"/>
  </si>
  <si>
    <t>（　　　　　　）</t>
    <phoneticPr fontId="1"/>
  </si>
  <si>
    <t>みなとみらい大通り沿道地区（屋外広告物）</t>
    <phoneticPr fontId="1"/>
  </si>
  <si>
    <t>その他（屋外広告物）</t>
    <rPh sb="2" eb="3">
      <t>タ</t>
    </rPh>
    <rPh sb="4" eb="9">
      <t>オクガイコウコクブツ</t>
    </rPh>
    <phoneticPr fontId="1"/>
  </si>
  <si>
    <t>A地区（イベント　７日以内）</t>
    <rPh sb="1" eb="3">
      <t>チク</t>
    </rPh>
    <phoneticPr fontId="1"/>
  </si>
  <si>
    <t>A地区（イベント　７日を超え30日以内）</t>
    <rPh sb="1" eb="3">
      <t>チク</t>
    </rPh>
    <phoneticPr fontId="1"/>
  </si>
  <si>
    <t>A地区（イベント　30日を超え90日以内）</t>
    <rPh sb="1" eb="3">
      <t>チク</t>
    </rPh>
    <phoneticPr fontId="1"/>
  </si>
  <si>
    <t>B地区（イベント　７日以内）</t>
    <rPh sb="1" eb="3">
      <t>チク</t>
    </rPh>
    <phoneticPr fontId="1"/>
  </si>
  <si>
    <t>B地区（イベント　７日を超え30日以内）</t>
    <rPh sb="1" eb="3">
      <t>チク</t>
    </rPh>
    <phoneticPr fontId="1"/>
  </si>
  <si>
    <t>B地区（イベント　30日を超え90日以内）</t>
    <rPh sb="1" eb="3">
      <t>チク</t>
    </rPh>
    <phoneticPr fontId="1"/>
  </si>
  <si>
    <t>C地区（イベント　７日以内）</t>
    <rPh sb="1" eb="3">
      <t>チク</t>
    </rPh>
    <phoneticPr fontId="1"/>
  </si>
  <si>
    <t>C地区（イベント　７日を超え30日以内）</t>
    <rPh sb="1" eb="3">
      <t>チク</t>
    </rPh>
    <phoneticPr fontId="1"/>
  </si>
  <si>
    <t>C地区（イベント　30日を超え90日以内）</t>
    <rPh sb="1" eb="3">
      <t>チク</t>
    </rPh>
    <phoneticPr fontId="1"/>
  </si>
  <si>
    <t>方針１ みなとの情景の演出
①海に向かってゆとりを持ち、連続性が感じられる街並みをつくります。
②開放的で居心地のよい水域・水際線の風景をつくります。</t>
    <phoneticPr fontId="1"/>
  </si>
  <si>
    <t xml:space="preserve">方針２ 歴史の継承
 ④歴史性を意識し、高さを抑えたまとまりある街並み景観をつくります。
</t>
    <phoneticPr fontId="1"/>
  </si>
  <si>
    <t>方針２ 歴史の継承
④歴史性を意識し、高さを抑えたまとまりある街並み景観をつくります。
方針３ “島”としての個性の演出
⑦周辺地区からの見下ろし景観を意識します。</t>
    <phoneticPr fontId="1"/>
  </si>
  <si>
    <t>方針３ “島”としての個性の演出
⑦周辺地区からの見下ろし景観を意識します。</t>
    <phoneticPr fontId="1"/>
  </si>
  <si>
    <t>方針３ “島”としての個性の演出
⑥歩いて楽しく、賑わいのある街並みをつくります。</t>
    <phoneticPr fontId="1"/>
  </si>
  <si>
    <t>方針２ 歴史の継承
④歴史性を意識し、高さを抑えたまとまりある街並み景観をつくります。
方針３ “島”としての個性の演出
⑥歩いて楽しく、賑わいのある街並みをつくります。</t>
    <phoneticPr fontId="1"/>
  </si>
  <si>
    <t>方針１ みなとの情景の演出
①海に向かってゆとりを持ち、連続性が感じられる街並みをつくります。
方針２ 歴史の継承
④歴史性を意識し、高さを抑えたまとまりある街並み景観をつくります。
方針３ “島”としての個性の演出
⑤歴史やみなとらしさを活かしたシークエンス景観をつくります。</t>
    <phoneticPr fontId="1"/>
  </si>
  <si>
    <t>方針２ 歴史の継承
③歴史的シンボルとしての赤レンガ倉庫への見通し景観を守ります。
方針３ “島”としての個性の演出
⑤歴史やみなとらしさを活かしたシークエンス景観をつくります。</t>
    <phoneticPr fontId="1"/>
  </si>
  <si>
    <t>方針３ “島”としての個性の演出
⑤歴史やみなとらしさを活かしたシークエンス景観をつくります。
⑥歩いて楽しく、賑わいのある街並みをつくります。</t>
    <phoneticPr fontId="1"/>
  </si>
  <si>
    <t>方針２ 歴史の継承
④歴史性を意識し、高さを抑えたまとまりある街並み景観をつくります。
方針３ “島”としての個性の演出
⑤歴史やみなとらしさを活かしたシークエンス景観をつくります。</t>
    <phoneticPr fontId="1"/>
  </si>
  <si>
    <t>方針１ みなとの情景の演出
①海に向かってゆとりを持ち、連続性が感じられる街並みをつくります。
②開放的で居心地のよい水域・水際線の風景をつくります。
方針２ 歴史の継承
③歴史的シンボルとしての赤レンガ倉庫への見通し景観を守ります。
方針３ “島”としての個性の演出
⑤歴史やみなとらしさを活かしたシークエンス景観をつくります。</t>
    <phoneticPr fontId="1"/>
  </si>
  <si>
    <t>方針１　多様で先進的都市機能が集積するにぎわいと活力ある街を創る</t>
    <phoneticPr fontId="1"/>
  </si>
  <si>
    <t>方針２　街に集う人々に心地よく、優しい都市環境を形成する街を創る</t>
    <phoneticPr fontId="1"/>
  </si>
  <si>
    <t>方針３　みなとみらい21 地区の特徴を生かし、横浜の顔となるような街並みを創る</t>
    <phoneticPr fontId="1"/>
  </si>
  <si>
    <t>ア　ゆとりある歩行者空間の創出
(ｱ) 壁面後退が規定されている敷地では、ゆとりある歩行者空間を創出するため、歩道状空地を設ける。
(ｲ) 交差点に接する角地においては、ゆとりある歩行者空間を整備する。</t>
    <phoneticPr fontId="1"/>
  </si>
  <si>
    <t>イ　歩行者空間のしつらえの工夫
(ｱ) 歩道状空地の隣地境界部では連続性を確保する
(ｲ) 歩道状空地を歩道等と一体に利用できるしつらえにする。
(ｳ) 歩道状空地を歩道と一体的にデザインする。</t>
    <phoneticPr fontId="1"/>
  </si>
  <si>
    <t>ア　都市景観協議地区図に示す「歩行者ネットワーク街路」に面する建築物における、低層部のしつらえの工夫による賑わいの創出
(ｱ) 「関内地区の各エリアを結ぶネットワーク街路」又は「商業のネットワーク街路」に面する建築物の低層部や空地には、通りの賑わいを創出するため、楽しい活動や多様な機能を配置する。特に「商業のネットワーク街路」に面する敷地の場合は、積極的に賑わいを形成する。
(ｲ) 「関内地区の各エリアを結ぶネットワーク街路」又は「商業のネットワーク街路」に面する建築物の低層部に楽しい活動や多様な機能を配置する場合は、室内の様子がうかがえる形態意匠にする。
(ｳ) 建築物の前面の空間が魅力的に利用されるよう、低層部と外構をデザインする。</t>
    <phoneticPr fontId="1"/>
  </si>
  <si>
    <t>イ　「歩行者ネットワーク街路」に面する敷地における、特に配慮が必要な要素の配置やデザインの工夫
(ｱ) 住宅用途を設ける場合は、通りの賑わいを分断しないよう、住棟玄関やゴミ置き場などの配置やデザインを工夫する。
(ｲ) 駐車場や駐輪場は、街並みや賑わいの連続性を阻害しないよう配置、デザインを工夫する。
(ｳ) 駐車場の出入口等の配置は、人通りの多い通り沿いを避ける。
(ｴ) 商業・業務用途を設ける場合は、短時間利用のための駐輪スペースを確保し、通りの賑わいや通行を阻害しないように配置、デザインする。</t>
    <phoneticPr fontId="1"/>
  </si>
  <si>
    <t>ア　誰でも気軽に利用できる場の提供
(ｱ) 交差点に接する角地には、ゆとりある空間を創出し、低層部や外構をデザインする。
(ｲ) 街角には休み、憩える場を創出する。
(ｳ) 歴史的建造物や港などを望める位置には、憩える場を創出する。
(ｴ) 屋内外の広場状空地には、モニュメントなどを展示する。</t>
    <phoneticPr fontId="1"/>
  </si>
  <si>
    <t>イ　敷地内での新しい回遊ルートの創出
敷地内や屋内に、通り抜けができる敷地内空地を創出し、新しい回遊ルートを創造する。</t>
    <phoneticPr fontId="1"/>
  </si>
  <si>
    <t>ウ　バス停などの付近におけるゆとりある空間の創出
バス停や鉄道駅付近の敷地には、広場状空地を整備し、ゆとりある空間を創出する。</t>
    <phoneticPr fontId="1"/>
  </si>
  <si>
    <t>ア　敷地内の緑化
(ｱ) 街路樹などの公共空間の緑を補完し、多様なスケールの緑を創出する。
(ｲ) 通りの演出として、店先や壁面、屋上の緑化を心がける。</t>
    <phoneticPr fontId="1"/>
  </si>
  <si>
    <t>イ　水際の親水性の向上
都市景観協議地区図に示す「水際の親水性が求められる部分」では、親水性が向上するよう工夫する。</t>
    <phoneticPr fontId="1"/>
  </si>
  <si>
    <t>山下町特定地区
ア 山下公園通りゾーン</t>
    <phoneticPr fontId="1"/>
  </si>
  <si>
    <t>山下町特定地区
イ 水町通り及び海岸教会通りゾーン</t>
    <phoneticPr fontId="1"/>
  </si>
  <si>
    <t>山下町特定地区
ウ 本町通りゾーン</t>
    <phoneticPr fontId="1"/>
  </si>
  <si>
    <t>山下町特定地区
エ 中華街中央ゾーン</t>
    <phoneticPr fontId="1"/>
  </si>
  <si>
    <t>山下町特定地区
オ 中華街北辺ゾーン</t>
    <phoneticPr fontId="1"/>
  </si>
  <si>
    <t>山下町特定地区
カ 中華街南辺ゾーン</t>
    <phoneticPr fontId="1"/>
  </si>
  <si>
    <t>山下町特定地区
キ 大さん橋通りゾーン</t>
    <phoneticPr fontId="1"/>
  </si>
  <si>
    <t>ア　関内地区らしい街並みの継承による親密な空間の創出
(ｱ) 街並みの連続性を創出するよう、建築物の31ｍ以下の部分のデザインを工夫する。
(ｲ) 歩行者が親しみを持てる空間を創出するため、建築物の低層部と中低層部のファサードを分節する。
(ｳ) 関内地区の街並みに調和する色彩を用いる。
(ｴ) 関内地区らしい街並みを維持・創出するため、既存の建築物をリフォームして使い続ける。
(ｵ) 壁面に取り付ける照明器具は、適度な光量にし、落ち着いた照明になるよう工夫する。</t>
    <phoneticPr fontId="1"/>
  </si>
  <si>
    <t>イ　親密な空間の創出
(ｱ) 日よけなどの備品の設置により、親密な空間を創出する。
(ｲ) 多様な種類の植栽方法により、憩いの空間を創出する。</t>
    <phoneticPr fontId="1"/>
  </si>
  <si>
    <t>ウ　賑わいの連続性の創出
(ｱ) 駐車場や駐輪場は、街並みや賑わいの連続性を阻害しないよう配置、デザインを工夫する。
(ｲ) 駐車場の出入口等の配置は、人通りの多い通り沿いを避ける。
(ｳ) 商業・業務用途を設ける場合は、短時間利用のための駐輪スペースを確保し、通りの賑わいや通行を阻害しないよう、配置、デザインを工夫する。
(ｴ) 建築物の低層部には、通りに賑わいを創出するよう、楽しい活動や多様な機能を配置する。
(ｵ) 建築物の低層部に商業用途を設ける場合は、室内の様子がうかがえるよう、デザインを工夫する。
(ｶ) 建築物の前面の空間が利用されるよう、低層部と外構をデザインする。</t>
    <phoneticPr fontId="1"/>
  </si>
  <si>
    <t>エ　関内地区にふさわしい共同住宅の創出
(ｱ) 住宅用途を設ける場合は、関内地区の街並みに調和した都心型住宅を創る。
(ｲ) 住宅用途を設ける場合は、賑わいを分断しないよう、住棟玄関やゴミ置き場などの配置やデザインを工夫する。
(ｳ) 高さが31ｍを超える住宅用途の建築物は、圧迫感のない街並みを形成するため、中層部、高層部を塔状にするなどして、適切な隣棟間隔を確保する。</t>
    <phoneticPr fontId="1"/>
  </si>
  <si>
    <t>オ　都市景観協議地区図に示す歴史的建造物や港への「見通し景観」の演出による通りの個性の創出
(ｱ) 眺望対象への見通しを阻害しないよう建築物や工作物、植栽等を配置する。
(ｲ) 眺望対象が引き立つような建築物のデザインにする。
(ｳ) 夜間の見通しを演出する。
(ｴ) 「見通し景観」を魅力的に演出するよう、屋外広告物のデザインを工夫する。
(ｵ) 歴史的建造物や港への見通しを楽しめるよう、本町通りの交差点付近の空間を創出する。
(ｶ) 「見通し景観」を魅力的に演出するよう、街路や公園等の公共空間のデザインを工夫する。</t>
    <phoneticPr fontId="1"/>
  </si>
  <si>
    <t>ア　歴史的建造物の保全活用
歴史的建造物や土木遺構を保全し活用する。</t>
    <phoneticPr fontId="1"/>
  </si>
  <si>
    <t>イ　歴史的建造物を引き立たせる工夫
(ｱ) 歴史的建造物の敷地内に増築する場合は、歴史的建造物が引き立つよう、デザインを工夫する。
(ｲ) 都市景観協議地区図に示す「歴史的景観の形成を目指す部分」の建築物のデザインは、歴史的建造物と調和させる。
(ｳ) 歴史的建造物へのライトアップなどにより、街並みを演出する。</t>
    <phoneticPr fontId="1"/>
  </si>
  <si>
    <t>ウ　開港の歴史の発信
敷地の持つ歴史や物語を表現する。</t>
    <phoneticPr fontId="1"/>
  </si>
  <si>
    <t>ア　高さ31ｍを超える建築物等による歩行者への圧迫感の軽減
街並みにおける建築物等の圧迫感を軽減するため、分節化するなど建築物等の高層部のデザインを工夫する。</t>
    <phoneticPr fontId="1"/>
  </si>
  <si>
    <t>イ　高さ31ｍを超える建築物等による眺望景観の演出
(ｱ) 都市景観協議地区図に示す「眺望の視点場」からの眺望を保全・創造するよう、建築物等を配置する。
(ｲ) 関内地区の街並みに調和し、魅力あるスカイラインを形成するよう、建築物等の頭頂部のデザインを工夫する。
(ｳ) 関内地区の街並みに調和するよう、建築物等の中層部、高層部のデザインを工夫する。
(ｴ) 隣接する地区やゾーンとの高さ制限の差が大きい敷地においては、建築物等の当該高低差となる部分は、周辺の街並みに調和するよう配慮する。
(ｵ) 高さが31ｍを超える中層、高層の住宅用途の建築物は、圧迫感のない街並みを形成するため、中層部、高層部を塔状にするなどして、適切な隣棟間隔を確保する。</t>
    <phoneticPr fontId="1"/>
  </si>
  <si>
    <t>ア　都市景観協議地区図に示す「眺望の視点場」から望める位置にある敷地における建築物等の演出
(ｱ) 眺望景観の魅力を高めるよう、建築物等の壁面の向きや幅、形態、色彩等のデザインを工夫する。
(ｲ) 関内地区の街並みに調和し、魅力あるスカイラインを形成するよう、頭頂部のデザインを工夫する。
(ｳ) 関内地区の街並みに調和するよう、建築物等の中層部、高層部のデザインを工夫する。
(ｴ) 秩序ある広告景観を創出する</t>
    <phoneticPr fontId="1"/>
  </si>
  <si>
    <t>イ　都市景観協議地区図に示す横浜三塔への魅力ある眺望景観の創出
(ｱ) 前景エリアの建築物等は、「横浜三塔への眺望の視点場」から眺望対象を望めるデザインを工夫する。
(ｲ) 前景エリアの建築物等は、頭頂部のデザインを工夫する。
(ｳ) 前景エリアの建築物等は、港からの魅力的な眺望景観や歴史的景観に調和するデザインにする。
(ｴ) 後景エリアの建築物等は、頭頂部のデザインを工夫する。
(ｵ) 後景エリアの建築物等は、眺望対象が引き立つよう、デザインを工夫する。
(ｶ) 後景エリアでは、横浜三塔への魅力的な眺望を形成するよう秩序ある広告景観を形成する。</t>
    <phoneticPr fontId="1"/>
  </si>
  <si>
    <t>ア　文化芸術創造活動の奨励
(ｱ) 新たな用途を誘導したり、新しい空間価値を創造する。
(ｲ) 文化芸術創造活動を行えるスペースを用意し、活用する。</t>
    <phoneticPr fontId="1"/>
  </si>
  <si>
    <t>イ　地区や通りごとの個性の創出
(ｱ) 地区や通りごとに独自の景観を創造する。
(ｲ) 地区や通りごとに独自の景観を創り出す活動を行う。</t>
    <phoneticPr fontId="1"/>
  </si>
  <si>
    <t>ウ　夜間景観の形成
(ｱ) 不快な照明環境を創出しない。
(ｲ) 都市景観協議地区図に示す「眺望の視点場」からの夜間の眺望景観を魅力的に演出する。
(ｳ) 都市景観協議地区図に示す「眺望の視点場」からの夜間の眺望景観が魅力的になるよう、屋外広告物の照明をデザインする。
(ｴ) 夜間の横浜三塔への眺望景観を魅力的に演出する。
(ｵ) 落ち着きのある夜間の街路景観を演出する。
(ｶ) ライトアップを実施している周囲では、ライトアップと調和した照明環境を創出する。
(ｷ) 夜間の賑わいを創出するよう、室内から漏れる光を意識して、ファサードのデザインを工夫する。
(ｸ) 歩く楽しさを感じられる配置や配光にする。
(ｹ) 広場状空地の特徴に応じて夜間照明のデザインを工夫する。
(ｺ) 水際の夜間景観を演出する。
(ｻ) 自動販売機を設置する場合は、街並みとの調和に配慮し、照明は最小限にする。
(ｼ) 地上駐車場には、落ち着いた照明を用いる。
(ｽ) 夜間の広告景観を演出する。</t>
    <phoneticPr fontId="1"/>
  </si>
  <si>
    <t>ア　良好な景観、落ち着きのある街並みの創出
(ｱ) 魅力的な眺望景観、街路景観を形成するよう、秩序ある広告景観を創出する。
(ｲ) 大きな音を出すなど、まちの雰囲気を壊さないようにする。</t>
    <phoneticPr fontId="1"/>
  </si>
  <si>
    <t>イ　魅力ある広告景観の創出
質の高い広告景観を創造する。</t>
    <phoneticPr fontId="1"/>
  </si>
  <si>
    <t>(ｱ) 元町特定地区の歴史や文化を大切にし、個性的で魅力ある街並みを形成する。</t>
    <phoneticPr fontId="1"/>
  </si>
  <si>
    <t>１　山手地区全域の行為指針 (１) 眺望景観の確保</t>
    <phoneticPr fontId="1"/>
  </si>
  <si>
    <t>１　山手地区全域の行為指針  (２) 色彩</t>
    <phoneticPr fontId="1"/>
  </si>
  <si>
    <t>１　山手地区全域の行為指針 (３) 屋外広告物</t>
    <phoneticPr fontId="1"/>
  </si>
  <si>
    <t>元町特定地区 　ア　街並み形成</t>
    <phoneticPr fontId="1"/>
  </si>
  <si>
    <t>石川町準特定地区　ア　街並み形成</t>
    <phoneticPr fontId="1"/>
  </si>
  <si>
    <t>(ｴ) 敷地内の緑化により、緑豊かな街並みを創出する。</t>
    <phoneticPr fontId="1"/>
  </si>
  <si>
    <t>山手町特定地区　ア　街並み形成</t>
    <phoneticPr fontId="1"/>
  </si>
  <si>
    <t>山手町特定地区　イ　屋外広告物</t>
    <phoneticPr fontId="1"/>
  </si>
  <si>
    <t>元町特定地区 イ　屋外広告物</t>
    <phoneticPr fontId="1"/>
  </si>
  <si>
    <t>方針Ⅰ
山手の丘から港や市街地への良好な眺望を保全し、ミナト横浜を感じる眺望景観の形成を図る。</t>
    <phoneticPr fontId="1"/>
  </si>
  <si>
    <t>方針Ⅴ
地区ごとの魅力ある通りを軸線とした、歩いて楽しめる歩行者空間を形成する。</t>
    <phoneticPr fontId="1"/>
  </si>
  <si>
    <t>方針Ⅰ
方針Ⅳ
緑豊かでゆとりと落ち着きのある街並みを形成する。</t>
    <phoneticPr fontId="1"/>
  </si>
  <si>
    <t>方針Ⅱ
方針Ⅲ
居留地時代から継承された歴史的な建造物や土木遺構などによる歴史や異国情緒を感じる景観を保全し、活用する。
方針Ⅳ
方針Ⅴ</t>
    <phoneticPr fontId="1"/>
  </si>
  <si>
    <t>方針Ⅳ
方針Ⅴ</t>
    <phoneticPr fontId="1"/>
  </si>
  <si>
    <t>方針Ⅴ</t>
    <phoneticPr fontId="1"/>
  </si>
  <si>
    <t>(1) ゆとりある歩行者空間を連続的に形成する。</t>
    <phoneticPr fontId="1"/>
  </si>
  <si>
    <t>(3) 人々に交流を促す快適な広場状空地を創出する。</t>
    <phoneticPr fontId="1"/>
  </si>
  <si>
    <t>(5) 関内地区の街並みの特徴を生かす。</t>
    <phoneticPr fontId="1"/>
  </si>
  <si>
    <t>(6) ミナト横浜の歴史を大切にし、関内地区の魅力・個性を伸ばす。</t>
    <phoneticPr fontId="1"/>
  </si>
  <si>
    <t>(7) 中層、高層の建築物は、デザインを工夫し、魅力ある街並みを形成する。</t>
    <phoneticPr fontId="1"/>
  </si>
  <si>
    <t>(8) 港や丘などからの眺望景観が魅力的になるよう工夫する。</t>
    <phoneticPr fontId="1"/>
  </si>
  <si>
    <t>(10) 秩序ある広告景観を形成する</t>
    <phoneticPr fontId="1"/>
  </si>
  <si>
    <t>関内地区全体の方針Ⅰ
わかりやすく、奥行きと賑わいのある界隈を巡り歩いて楽しめる街を創る</t>
    <rPh sb="0" eb="6">
      <t>カンナイチクゼンタイ</t>
    </rPh>
    <rPh sb="7" eb="9">
      <t>ホウシン</t>
    </rPh>
    <rPh sb="18" eb="20">
      <t>オクユ</t>
    </rPh>
    <rPh sb="22" eb="23">
      <t>ニギ</t>
    </rPh>
    <rPh sb="28" eb="30">
      <t>カイワイ</t>
    </rPh>
    <rPh sb="31" eb="32">
      <t>メグ</t>
    </rPh>
    <rPh sb="33" eb="34">
      <t>アル</t>
    </rPh>
    <rPh sb="36" eb="37">
      <t>タノ</t>
    </rPh>
    <rPh sb="40" eb="41">
      <t>マチ</t>
    </rPh>
    <rPh sb="42" eb="43">
      <t>ツク</t>
    </rPh>
    <phoneticPr fontId="1"/>
  </si>
  <si>
    <t>(2) 通りの低層部のしつらえを工夫して、連続性のある賑わいを創出する。</t>
    <phoneticPr fontId="1"/>
  </si>
  <si>
    <t>(4) 緑化や水際の活用により、まちに潤いを創出する。</t>
    <phoneticPr fontId="1"/>
  </si>
  <si>
    <t>方針Ⅰ
わかりやすく、奥行きと賑わいのある界隈を巡り歩いて楽しめる街を創る
方針Ⅳ
多様な都市機能がコンパクトに複合する、活力ある街を創る</t>
    <rPh sb="38" eb="40">
      <t>ホウシン</t>
    </rPh>
    <rPh sb="42" eb="44">
      <t>タヨウ</t>
    </rPh>
    <rPh sb="45" eb="49">
      <t>トシキノウ</t>
    </rPh>
    <rPh sb="56" eb="58">
      <t>フクゴウ</t>
    </rPh>
    <rPh sb="61" eb="63">
      <t>カツリョク</t>
    </rPh>
    <rPh sb="65" eb="66">
      <t>マチ</t>
    </rPh>
    <rPh sb="67" eb="68">
      <t>ツク</t>
    </rPh>
    <phoneticPr fontId="1"/>
  </si>
  <si>
    <t>方針Ⅰ
わかりやすく、奥行きと賑わいのある界隈を巡り歩いて楽しめる街を創る</t>
    <phoneticPr fontId="1"/>
  </si>
  <si>
    <t>方針Ⅰ
わかりやすく、奥行きと賑わいのある界隈を巡り歩いて楽しめる街を創る
方針Ⅲ
開港の歴史や文化の蓄積を活かしながら新しい文化を生み出す街を創る</t>
    <rPh sb="38" eb="40">
      <t>ホウシン</t>
    </rPh>
    <rPh sb="42" eb="44">
      <t>カイコウ</t>
    </rPh>
    <rPh sb="45" eb="47">
      <t>レキシ</t>
    </rPh>
    <rPh sb="48" eb="50">
      <t>ブンカ</t>
    </rPh>
    <rPh sb="51" eb="53">
      <t>チクセキ</t>
    </rPh>
    <rPh sb="54" eb="55">
      <t>イ</t>
    </rPh>
    <rPh sb="60" eb="61">
      <t>アタラ</t>
    </rPh>
    <rPh sb="63" eb="65">
      <t>ブンカ</t>
    </rPh>
    <rPh sb="66" eb="67">
      <t>ウ</t>
    </rPh>
    <rPh sb="68" eb="69">
      <t>ダ</t>
    </rPh>
    <rPh sb="70" eb="71">
      <t>マチ</t>
    </rPh>
    <rPh sb="72" eb="73">
      <t>ツク</t>
    </rPh>
    <phoneticPr fontId="1"/>
  </si>
  <si>
    <t>方針Ⅱ
関内地区の街並みの特徴を生かし、ミナト横浜を感じる眺望が楽しめる街を創る
方針Ⅳ
多様な都市機能がコンパクトに複合する、活力ある街を創る</t>
    <rPh sb="0" eb="2">
      <t>ホウシン</t>
    </rPh>
    <rPh sb="4" eb="8">
      <t>カンナイチク</t>
    </rPh>
    <rPh sb="9" eb="11">
      <t>マチナ</t>
    </rPh>
    <rPh sb="13" eb="15">
      <t>トクチョウ</t>
    </rPh>
    <rPh sb="16" eb="17">
      <t>イ</t>
    </rPh>
    <rPh sb="23" eb="25">
      <t>ヨコハマ</t>
    </rPh>
    <rPh sb="26" eb="27">
      <t>カン</t>
    </rPh>
    <rPh sb="29" eb="31">
      <t>チョウボウ</t>
    </rPh>
    <rPh sb="32" eb="33">
      <t>タノ</t>
    </rPh>
    <rPh sb="36" eb="37">
      <t>マチ</t>
    </rPh>
    <rPh sb="38" eb="39">
      <t>ツク</t>
    </rPh>
    <phoneticPr fontId="1"/>
  </si>
  <si>
    <t>方針Ⅱ
関内地区の街並みの特徴を生かし、ミナト横浜を感じる眺望が楽しめる街を創る
方針Ⅲ
開港の歴史や文化の蓄積を活かしながら新しい文化を生み出す街を創る</t>
    <rPh sb="0" eb="2">
      <t>ホウシン</t>
    </rPh>
    <rPh sb="4" eb="8">
      <t>カンナイチク</t>
    </rPh>
    <rPh sb="9" eb="11">
      <t>マチナ</t>
    </rPh>
    <rPh sb="13" eb="15">
      <t>トクチョウ</t>
    </rPh>
    <rPh sb="16" eb="17">
      <t>イ</t>
    </rPh>
    <rPh sb="23" eb="25">
      <t>ヨコハマ</t>
    </rPh>
    <rPh sb="26" eb="27">
      <t>カン</t>
    </rPh>
    <rPh sb="29" eb="31">
      <t>チョウボウ</t>
    </rPh>
    <rPh sb="32" eb="33">
      <t>タノ</t>
    </rPh>
    <rPh sb="36" eb="37">
      <t>マチ</t>
    </rPh>
    <rPh sb="38" eb="39">
      <t>ツク</t>
    </rPh>
    <phoneticPr fontId="1"/>
  </si>
  <si>
    <t>方針Ⅲ
開港の歴史や文化の蓄積を活かしながら新しい文化を生み出す街を創る
方針Ⅳ
多様な都市機能がコンパクトに複合する、活力ある街を創る</t>
    <phoneticPr fontId="1"/>
  </si>
  <si>
    <t>方針Ⅱ
関内地区の街並みの特徴を生かし、ミナト横浜を感じる眺望が楽しめる街を創る
方針Ⅲ
開港の歴史や文化の蓄積を活かしながら新しい文化を生み出す街を創る</t>
    <phoneticPr fontId="1"/>
  </si>
  <si>
    <t>山下町特定地区の方針
開港以来横浜の中心地として発展してきた歴史・文化を活かし、横浜が世界に誇れる、奥行きのある魅力的なウォーターフロントとしての山下公園通りの街並みや、関内地区の居留地としての歴史を物語る本町通りや横浜中華街などの個性豊かで賑わいのある街並みを形成する。</t>
    <rPh sb="8" eb="10">
      <t>ホウシン</t>
    </rPh>
    <phoneticPr fontId="1"/>
  </si>
  <si>
    <t>馬車道周辺特定地区の方針
開港以来の馬車道の歴史や文化を物語る資源を大切にし、個性的でゆとりと賑わいのある街並みを形成する。</t>
    <rPh sb="10" eb="12">
      <t>ホウシン</t>
    </rPh>
    <phoneticPr fontId="1"/>
  </si>
  <si>
    <t>日本大通り特定地区の方針
開港の歴史を象徴した、横浜を代表する格調の高い歴史的景観と港への開放的な通景空間を形成し、横浜の顔にふさわしい業務、観光・文化機能の集積を推進する。</t>
    <rPh sb="10" eb="12">
      <t>ホウシン</t>
    </rPh>
    <phoneticPr fontId="1"/>
  </si>
  <si>
    <t>北仲通り南準特定地区の方針
関内地区の歴史的景観を尊重し、関内地区とみなとみらい21地区の結節点としてふさわしい街並みを形成する。</t>
    <rPh sb="11" eb="13">
      <t>ホウシン</t>
    </rPh>
    <phoneticPr fontId="1"/>
  </si>
  <si>
    <t>ア ゆとりある歩行者空間や広場の創出により、関内地区と桜木町とのネットワークと賑わいのある街並みを形成する。</t>
    <phoneticPr fontId="1"/>
  </si>
  <si>
    <t>大さん橋及び象の鼻周辺準特定地区の方針
開港の歴史を伝える波止場としての歴史的景観と大さん橋埠頭の横浜の玄関口としてふさわしい景観を形成する。</t>
    <rPh sb="17" eb="19">
      <t>ホウシン</t>
    </rPh>
    <phoneticPr fontId="1"/>
  </si>
  <si>
    <t>ア 象の鼻周辺では開港の歴史を象徴した、象の鼻の波止場をシンボルとして、歴史を感じさせるゆとりある広場空間を形成する。</t>
    <phoneticPr fontId="1"/>
  </si>
  <si>
    <t>海岸通り準特定地区の方針
港町として栄えた歴史を伝える歴史的建造物と調和した落ち着きのある景観を形成する。</t>
    <rPh sb="10" eb="12">
      <t>ホウシン</t>
    </rPh>
    <phoneticPr fontId="1"/>
  </si>
  <si>
    <t>ア 特徴のある歴史的建造物が存する特性と港に接する立地を活かし、港町の雰囲気を感じられる街並み、空間を形成する。</t>
    <phoneticPr fontId="1"/>
  </si>
  <si>
    <t>関内中央準特定地区の方針
関内地区の中央付近に位置し、小規模な飲食店等が連なる現在の賑わいや街並みを伸長し、他の地区にはない個性的な街並みを形成する。</t>
    <rPh sb="10" eb="12">
      <t>ホウシン</t>
    </rPh>
    <phoneticPr fontId="1"/>
  </si>
  <si>
    <t>吉浜町周辺準特定地区の方針
関内地区の玄関口としての魅力ある景観を創出し、山手の丘などからの魅力ある眺望景観を形成する。</t>
    <rPh sb="11" eb="13">
      <t>ホウシン</t>
    </rPh>
    <phoneticPr fontId="1"/>
  </si>
  <si>
    <t>関内西準特定地区の方針
活気と賑わいのある景観を創出し、大岡川と調和した街並みを形成する。</t>
    <rPh sb="9" eb="11">
      <t>ホウシン</t>
    </rPh>
    <phoneticPr fontId="1"/>
  </si>
  <si>
    <t>ク 都市景観協議地区図に示す「見通し景観形成街路」は、見通しの対象物となる歴史的建造物が引き立つ魅力ある街路空間を形成する。</t>
  </si>
  <si>
    <t>ア 港町の歴史を伝える歴史的建造物を保全活用し、それらと調和する新しい街並みの創出
（ア）生糸の物流拠点として重要な役割を果たしていた倉庫群の歴史的価値を継承するため、次の工夫をする。</t>
    <phoneticPr fontId="1"/>
  </si>
  <si>
    <t>ａ 帝蚕事務所ビルの保全や、帝蚕倉庫Ｂ号棟の保全又は概ね同位置への帝蚕倉庫Ｃ号棟の曳屋などにより保全し、活用する。</t>
    <phoneticPr fontId="1"/>
  </si>
  <si>
    <t>ｂ 概ね帝蚕倉庫Ｂ号棟及び帝蚕倉庫Ｃ号棟に囲まれた位置において、かつての倉庫群の歴史を伝える空間を創出する。</t>
    <phoneticPr fontId="1"/>
  </si>
  <si>
    <t>ｃ 帝蚕倉庫Ｂ号棟及び帝蚕倉庫Ｃ号棟に囲まれた空間に面する建築物の外壁は、同Ｃ号棟の外壁のレンガ柱の幅及びスパンの位置や、レンガ柱上部のオーナメント、コーニスなどについて復元を行い、復元するレンガ柱には、帝蚕倉庫のレンガの積極的な活用を図る。</t>
    <phoneticPr fontId="1"/>
  </si>
  <si>
    <t>ａ 水際線にある歴史的護岸の復元など、港に隣接し発展した当地区の歴史を継承する。</t>
    <phoneticPr fontId="1"/>
  </si>
  <si>
    <t>ｂ 万国橋ビルのファサード等の復元など、馬車道から連続する万国橋通りの歴史を継承する。</t>
    <phoneticPr fontId="1"/>
  </si>
  <si>
    <t>ｃ 試験灯台の復元や、灯台設計者のＲＨブラントン（Richard Henry Brunton）を顕彰する機能の導入、産業遺構である荷揚げクレーンの保全活用など、港にゆかりのある歴史を継承する。</t>
    <phoneticPr fontId="1"/>
  </si>
  <si>
    <t>(ｳ) 歴史的な造形や意匠を用いてデザインする場合は、忠実に復元を行う。</t>
    <phoneticPr fontId="1"/>
  </si>
  <si>
    <t>イ ゆとりある歩行者空間と魅力ある水際空間の形成と、賑わいのある街並みの創出</t>
    <phoneticPr fontId="1"/>
  </si>
  <si>
    <t>ａ 都市景観協議地区図に示す「北仲通り北地区歩行者ネットワーク」は、多様な魅力を持つ連続した歩行者空間を形成する。</t>
    <phoneticPr fontId="1"/>
  </si>
  <si>
    <t>ｄ 「北仲通り北地区歩行者ネットワーク」に設ける案内サインは、馬車道駅や、都市景観協議地区図に示す「水際線のネットワーク街路」、周辺市街地などを結ぶ、来街者の円滑な回遊を促す質の高い統一感のあるデザインとする。</t>
    <phoneticPr fontId="1"/>
  </si>
  <si>
    <t>ｂ 都市景観協議地区図に示す「北仲通り北地区歩行者ネットワーク」は、スロープや点字ブロックなど、だれもが安心して通行できるようユニバーサルデザインに配慮した空間とし、質の高い統一感のあるデザインとする。</t>
    <phoneticPr fontId="1"/>
  </si>
  <si>
    <t>ｃ 都市景観協議地区図に示す「北仲通り北地区主要な歩行者ネットワーク」は、歩行者の賑わいをもたらすゆとりある幅員の確保や、海への見通しの工夫など、地区を代表する歩行者空間にふさわしい設えとする。</t>
    <phoneticPr fontId="1"/>
  </si>
  <si>
    <t>ｅ 都市景観協議地区図に示す「水際線のネットワーク街路」の舗装、手すり、サイン、ベンチ等は、地区全体の歴史的景観と調和した質の高い統一感のあるデザインとする。</t>
    <phoneticPr fontId="1"/>
  </si>
  <si>
    <t>ｆ 都市景観協議地区図に示す「北仲通り北地区補助ネットワーク街路」の位置にある、建築物の水際線沿いの低層部に、小径などを設け、界隈性を演出する。</t>
    <phoneticPr fontId="1"/>
  </si>
  <si>
    <t>ｇ 駐車場への出入口等、歩道を車両が横切る部分については、デッキの設置やその他の方法により、歩行者が安心して通行できる空間とし、街並みや賑わいの連続性を阻害しない工夫をする。</t>
    <phoneticPr fontId="1"/>
  </si>
  <si>
    <t>ｈ 都市景観協議地区図に示す「北仲通り北地区歩行者ネットワーク」及びこれに接続する広場には、ベンチ等を設け、憩い、くつろげる空間とする。</t>
    <phoneticPr fontId="1"/>
  </si>
  <si>
    <t>ｉ 都市景観協議地区図に示す「広場」等は、地区にふさわしい個性のある設えとする。</t>
    <phoneticPr fontId="1"/>
  </si>
  <si>
    <t>ｊ 帝蚕倉庫Ｂ号棟、帝蚕倉庫Ｃ号棟、帝蚕事務所ビル等に囲まれた位置に設ける広場は、歴史的な雰囲気を感じられるデザインとする。</t>
    <phoneticPr fontId="1"/>
  </si>
  <si>
    <t>ａ 都市景観協議地区図に示す「水際線のネットワーク街路」に面する建築物の２階以下の部分には、商業・業務など都心地区にふさわしい機能を導入し、活気と賑わいのある街並みを形成する。</t>
    <phoneticPr fontId="1"/>
  </si>
  <si>
    <t>ｂ 都市景観協議地区図に示す「水際線のネットワーク街路」に面する建築物の１階の部分には、来街者による賑わいを形成する店舗等を配置し、水際線に人がにじみ出てくる形態意匠とする。</t>
    <phoneticPr fontId="1"/>
  </si>
  <si>
    <t>ａ 都市景観協議地区図に示す「水際線のネットワーク街路」に面する建築物は、アルコーブや路地的な立体通路の設置など、概ね水平方向に30ｍごとに分節することにより、凹凸のあるリズミカルな水際景観を創出し、ヒューマンスケールを大切にした歩行者空間を形成する。</t>
    <phoneticPr fontId="1"/>
  </si>
  <si>
    <t>ｂ 都市景観協議地区図に示す「水際線のネットワーク街路」に面する建築物のファサードは、垂直方向に以下の三層構成による分節をし、港や歴史をひきたたせる街並みを形成する。
（ａ）建築物の１階の部分は、レンガや石材又はこれらの質感を持つ素材等とガラスを併せた、歴史性を尊重しながらも開放性の高いデザインとする。
（ｂ）最上階付近の階は、壁面位置の一部後退やガラス等の素材を中心とした軽快かつ現代的な意匠への切り替えなど、圧迫感を緩和させるデザインとする。
（ｃ）その他の階は、レンガや石材又はこれらの質感をもつ素材を基調としたデザインとする。</t>
    <phoneticPr fontId="1"/>
  </si>
  <si>
    <t>ａ 万国橋通りに面する建築物は、概ね高さ21ｍの位置で分節化し、旧生糸検査所及び万国橋ビルと連続した街並みの形成を図る。</t>
    <phoneticPr fontId="1"/>
  </si>
  <si>
    <t>ｂ 栄本町線に面する建築物は、高さ15ｍから21ｍの位置で分節化し、旧生糸検査所や帝蚕事務所と連続した街並みの形成を図る。</t>
    <phoneticPr fontId="1"/>
  </si>
  <si>
    <t>ｃ 栄本町線、万国橋通りに面する建築物において、形態の分節を行った位置より下の部分は、レンガや石材又はこれらの質感を持つ素材を用い、旧生糸検査所や帝蚕事務所、万国橋ビル等との連続的な歴史的な街並みを形成する。</t>
    <phoneticPr fontId="1"/>
  </si>
  <si>
    <t>ｄ 栄本町線、万国橋通りに面する建築物において、形態の分節を行った位置より上の部分は、圧迫感を軽減するため、壁面後退や、ガラス等の軽い素材を用いるなど、低層部とのデザインを切り替える工夫をする。</t>
    <phoneticPr fontId="1"/>
  </si>
  <si>
    <t>ｅ 区画道路に面する建築物は、分節する高さの位置など万国橋通りや栄本町線の街並みとの連続性に配慮したデザインとする。</t>
    <phoneticPr fontId="1"/>
  </si>
  <si>
    <t>ｆ 区画道路に面する建築物の低層部又は低層棟は、それぞれ栄本町線及び万国橋通りに面する建築物の低層部と連続した街並みの形成に配慮した素材や色彩等とする。</t>
    <phoneticPr fontId="1"/>
  </si>
  <si>
    <t>ｇ 栄本町線、万国橋通りに面する建築物の低層部又は低層棟の頭頂部は、歴史的な建造物と明確に区分できるようデザインを切り替え、都市景観協議地区図に示す「北仲通り北地区歩行者ネットワーク」や「広場」から、屋上設備が見えないよう工夫する。</t>
    <phoneticPr fontId="1"/>
  </si>
  <si>
    <t>（オ）都市景観協議地区図に示す「見通し景観線」は、みなとみらい２１地区や港への見通しの確保など、奥行きのある都市景観を形成する。</t>
    <phoneticPr fontId="1"/>
  </si>
  <si>
    <t>ａ 高さ45mを超える建築物の部分（超高層部分）は、都市景観協議地区図に示す「超高層部分建築範囲」内とし、40m以上の適切な隣棟間隔を保った、まとまりのある超高層棟群の眺望景観となるよう工夫する。</t>
    <phoneticPr fontId="1"/>
  </si>
  <si>
    <t>ｂ 万国橋通り、栄本町線、都市景観協議地区図に示す「水際線のネットワーク街路」に面する超高層部分には、高さ31m以下の基壇部などを設け、圧迫感の軽減の工夫をする。</t>
    <phoneticPr fontId="1"/>
  </si>
  <si>
    <t>ｃ 超高層部分の外壁は、次のような色彩、素材等とし、まとまりある眺望景観を形成する。
（ａ）外壁の基調として、空に溶け込むような明るい黄系や黄赤系、明度７以上かつ彩度１以下の色彩のものや、ガラスの素材を用いて、圧迫感を軽減の工夫をする。
（ｂ）外壁に用いるアクセントカラーは、原則として、黄系又は黄赤系で、明度４以上かつ彩度６以下程度の過度な主張をしない色彩を用い、基調となる色彩にリズムや強弱が生まれるよう工夫する。</t>
    <phoneticPr fontId="1"/>
  </si>
  <si>
    <t>ａ 超高層部分はタワー状とし、「北仲通北再開発等促進地区地区計画」の計画図に示す視点場から、４棟の美しい調和を実現するなど、良好な眺望景観を形成する。</t>
    <phoneticPr fontId="1"/>
  </si>
  <si>
    <t>ｂ 超高層部分の超高層階部分には、港や内陸部など周囲の景観を楽しめるような工夫を行う。</t>
    <phoneticPr fontId="1"/>
  </si>
  <si>
    <t>ｃ 超高層部分の頭頂部は、屋上設備を遮へいするとともに、外壁の意匠を継承したり、軽快感のあるデザインに切り替えるなどの工夫を行う。</t>
    <phoneticPr fontId="1"/>
  </si>
  <si>
    <t>エ エリアマネージメントによる、地区の持続的な魅力づくり</t>
    <phoneticPr fontId="1"/>
  </si>
  <si>
    <t>（ア）馬車道創造界隈の形成を推進するため、創造界隈産業の活性化に貢献する機能を適切に配置し、地区全体の魅力を創造する。</t>
    <phoneticPr fontId="1"/>
  </si>
  <si>
    <t>（イ）専門的かつ客観的な意見を取り入れながらエリアマネージメント活動を行うことにより、質の高い業務・商業や、住宅機能等、多様な機能により構成された都心地区にふさわしい魅力づくりと周辺の商店街と一体となった賑わい形成を図る。</t>
    <phoneticPr fontId="1"/>
  </si>
  <si>
    <t>ａ 護岸における豊かな生態系に配慮し、自然石の利用など自然を感じさせる水辺の景観を形成する。</t>
    <phoneticPr fontId="1"/>
  </si>
  <si>
    <t>ａ 都市景観協議地区図に示す「北仲通り北地区歩行者のネットワーク街路」は多様な緑化により、潤いのある歩行者空間を創出する。</t>
    <phoneticPr fontId="1"/>
  </si>
  <si>
    <t>ｂ 青空駐車場や立体駐車場、車寄せ空間、駐車場に連絡するランプ等は、都市景観協議地区図に示す「北仲通り北地区主要な歩行者ネットワーク街路」や公園、広場からの良好な景観を阻害しないよう、植栽等の工夫をする。</t>
    <phoneticPr fontId="1"/>
  </si>
  <si>
    <t>ｃ 歩行者空間や、都市景観協議地区図に示す「北仲通り北地区歩行者のネットワーク街路」から望見できる広場、青空駐車場などは、高木緑化などの植栽を取り入れ、潤いのある空間とする。</t>
    <phoneticPr fontId="1"/>
  </si>
  <si>
    <t>ｄ 栄本町線及び万国橋通りに面する敷地のうち、当該通りに接する部分の緑化は、既存の街路樹との連続性や歴史的建造物への見通し等の確保、超高層部分による圧迫感の軽減が図れるよう、樹種や緑化位置等を工夫する。</t>
    <phoneticPr fontId="1"/>
  </si>
  <si>
    <t>ｅ 区画道路の歩道に面する敷地のうち、当該歩道に接する部分の緑化は、２列に植栽を施すなど緑豊かな空間を創出する。</t>
    <phoneticPr fontId="1"/>
  </si>
  <si>
    <t>ｆ 屋上緑化などを積極的に行う。</t>
    <phoneticPr fontId="1"/>
  </si>
  <si>
    <t>ア 港町の歴史を伝える歴史的建造物を保全活用し、それらと調和する新しい街並みの創出
（イ）歴史的建造物の価値を継承するため、次の工夫をする。</t>
    <phoneticPr fontId="1"/>
  </si>
  <si>
    <t>ア 港町の歴史を伝える歴史的建造物を保全活用し、それらと調和する新しい街並みの創出</t>
    <phoneticPr fontId="1"/>
  </si>
  <si>
    <t>イ ゆとりある歩行者空間と魅力ある水際空間の形成と、賑わいのある街並みの創出
（イ）水際線沿いや歩行者ネットワーク沿いに、賑わいが連続する個性的で魅力ある街並みを形成する。</t>
    <phoneticPr fontId="1"/>
  </si>
  <si>
    <t>イ ゆとりある歩行者空間と魅力ある水際空間の形成と、賑わいのある街並みの創出
（ウ）水際線にそって、地区の歴史性を尊重した、賑わいと潤いのある中低層の街並み空間を創出する。</t>
    <phoneticPr fontId="1"/>
  </si>
  <si>
    <t>イ ゆとりある歩行者空間と魅力ある水際空間の形成と、賑わいのある街並みの創出
（エ）万国橋通り、栄本町線に沿って、関内の歴史を感じさせる街路沿いの連続性ある街並み空間を形成する。</t>
    <phoneticPr fontId="1"/>
  </si>
  <si>
    <t>ウ 魅力と品格のある眺望景観の形成を図る。
（ア）群としてまとまりのある眺望景観を形成するデザインとする。</t>
    <phoneticPr fontId="1"/>
  </si>
  <si>
    <t>ウ 魅力と品格のある眺望景観の形成を図る。
（イ）みなとみらい21地区の「横浜ランドマークタワー」を中心に広がるスカイラインを形成する。</t>
    <phoneticPr fontId="1"/>
  </si>
  <si>
    <t>オ 自然環境との調和を感じさせる景観の創出
（ア）自然環境と調和した快適で潤いのある水辺空間を創出する。</t>
    <phoneticPr fontId="1"/>
  </si>
  <si>
    <t>オ 自然環境との調和を感じさせる景観の創出
（イ）緑化による潤いのある街並みを形成する。</t>
    <phoneticPr fontId="1"/>
  </si>
  <si>
    <t>屋外広告物は、汽車道又は都市景観協議地区図に示す大さん橋の「眺望の視点場」からの眺望景観を阻害しない、落ち着いた広告景観を形成する。</t>
  </si>
  <si>
    <t xml:space="preserve">   </t>
    <phoneticPr fontId="1"/>
  </si>
  <si>
    <t xml:space="preserve">  </t>
    <phoneticPr fontId="1"/>
  </si>
  <si>
    <t>(9) 関内地区の新しい魅力を創造する。</t>
    <phoneticPr fontId="1"/>
  </si>
  <si>
    <t>中</t>
  </si>
  <si>
    <t>建築物の外壁及び工作物の色彩は、推奨色とすることにより、新港地区としてまとまりのある街並みをつくる。</t>
    <phoneticPr fontId="1"/>
  </si>
  <si>
    <t>関内駅前特定地区</t>
    <phoneticPr fontId="1"/>
  </si>
  <si>
    <t>ア　周囲の街並みと調和した外観の建築物が良好な景観を形成し、関内地区の玄関口としての風格や、商業機能等による活気と賑わいのある空間を形成する。</t>
    <phoneticPr fontId="1"/>
  </si>
  <si>
    <t>イ　大通り公園から横浜公園、さらに海沿いへとつながる緑の軸線沿いの魅力ある歩行者空間を形成する。</t>
    <phoneticPr fontId="1"/>
  </si>
  <si>
    <t>ウ　関内駅前特定地区の格調を高め、活力と賑わいを創出する商業・業務の機能の導入を推進し、特に建築物の低層部には、積極的に賑わいを形成する。</t>
    <rPh sb="14" eb="15">
      <t>タカ</t>
    </rPh>
    <rPh sb="37" eb="39">
      <t>ドウニュウ</t>
    </rPh>
    <rPh sb="51" eb="52">
      <t>ソウ</t>
    </rPh>
    <rPh sb="56" eb="58">
      <t>セッキョク</t>
    </rPh>
    <phoneticPr fontId="1"/>
  </si>
  <si>
    <t>北仲通り北準特定地区の方針
関内地区の歴史的景観を尊重し、関内地区とみなとみらい21地区の結節点としてふさわしい街並みを形成するため、次の事項の実現を図る。
ア 地区の特徴である水際空間と歴史的な建造物を活かし、魅力と賑わいのある歩行者空間を創出する。
イ 関内地区とみなとみらい21地区との結節点として、横浜の新しい都市景観を創出する。
ウ タウンマネージメントを通し、環境への配慮や、賑わいの創出など持続的な都心臨海部の魅力づくりを図る。</t>
    <rPh sb="11" eb="13">
      <t>ホウシン</t>
    </rPh>
    <phoneticPr fontId="1"/>
  </si>
  <si>
    <t>関内駅前特定地区の方針
開港以来横浜の発展をけん引してきた地区としての歴史性を継承し、関内地区の玄関口としての風格や、活気と賑わいのある景観を創出し、魅力的でゆとりある空間を形成する。</t>
    <rPh sb="0" eb="4">
      <t>カンナイエキマエ</t>
    </rPh>
    <rPh sb="9" eb="11">
      <t>ホウシン</t>
    </rPh>
    <rPh sb="12" eb="16">
      <t>カイコウイライ</t>
    </rPh>
    <rPh sb="16" eb="18">
      <t>ヨコハマ</t>
    </rPh>
    <rPh sb="19" eb="21">
      <t>ハッテン</t>
    </rPh>
    <rPh sb="24" eb="25">
      <t>イン</t>
    </rPh>
    <rPh sb="29" eb="31">
      <t>チク</t>
    </rPh>
    <rPh sb="35" eb="38">
      <t>レキシセイ</t>
    </rPh>
    <rPh sb="39" eb="41">
      <t>ケイショウ</t>
    </rPh>
    <rPh sb="43" eb="45">
      <t>カンナイ</t>
    </rPh>
    <rPh sb="45" eb="47">
      <t>チク</t>
    </rPh>
    <rPh sb="48" eb="51">
      <t>ゲンカングチ</t>
    </rPh>
    <rPh sb="55" eb="57">
      <t>フウカク</t>
    </rPh>
    <rPh sb="59" eb="61">
      <t>カッキ</t>
    </rPh>
    <rPh sb="62" eb="63">
      <t>ニギ</t>
    </rPh>
    <rPh sb="68" eb="70">
      <t>ケイカン</t>
    </rPh>
    <rPh sb="71" eb="73">
      <t>ソウシュツ</t>
    </rPh>
    <rPh sb="75" eb="78">
      <t>ミリョクテキ</t>
    </rPh>
    <phoneticPr fontId="1"/>
  </si>
  <si>
    <t>オ　関内駅南口では、関内地区の玄関口としての風格とゆとりある街路空間を形成する。</t>
    <phoneticPr fontId="1"/>
  </si>
  <si>
    <t>力　屋外広告物は、関内駅南口及びみなと大通りに面して魅力ある最親を形成し、かつ、歩行者に圧迫感を与えない規模、位置、デザインにする。</t>
    <rPh sb="55" eb="57">
      <t>イチ</t>
    </rPh>
    <phoneticPr fontId="1"/>
  </si>
  <si>
    <t>屋外広告物は、次にあげる基準に基づき、秩序ある広告景観を形成し、街のにぎわいを創出する。ただし、街のにぎわい創出や活性化を目的としたエリアマネジメント活動（※）によるもので「11にぎわい形成」に適合するものは、この限りではない。
ア　屋外広告物は、にぎわいの創出に効果的な色彩、デザイン等について工夫し、別表１（横浜市魅力ある都市景観の創造に関する条例　みなとみらい２１中央地区都市景観協議地区　参照）に掲げる質の高い広告景観を創造する。
イ　屋外広告物は、地区内外から眺望景観、街路景観を配慮し、形状、大きさ、配置等について別表２（横浜市魅力ある都市景観の創造に関する条例　みなとみらい２１中央地区都市景観協議地区　参照）に掲げるものによる秩序ある広告景観を形成する。
※エリアマネジメント団体（一般社団法人横浜みなとみらい２１）が主催する活動をいう。「11　にぎわい形成」においても同様とする。</t>
  </si>
  <si>
    <t>１　建物高さに関する事項　（ガイドライン　Ｐ21）</t>
  </si>
  <si>
    <t>方針１ みなとの情景の演出
①海に向かってゆとりを持ち、連続性が感じられる街並みをつくります。
方針２ 歴史の継承
④歴史性を意識し、高さを抑えたまとまりある街並み景観をつくります。
方針４ “島”としての個性の演出
⑤歴史やみなとらしさを活かしたシークエンス景観をつくります。</t>
  </si>
  <si>
    <t>２　見通し景観の確保に関する事項　（ガイドライン　Ｐ23）</t>
  </si>
  <si>
    <t>方針２ 歴史の継承
③歴史的シンボルとしての赤レンガ倉庫への見通し景観を守ります。
方針４ “島”としての個性の演出
⑤歴史やみなとらしさを活かしたシークエンス景観をつくります。</t>
  </si>
  <si>
    <t>赤レンガ倉庫の３棟間においては、横浜港大さん橋国際客船ターミナル及び横浜ベイブリッジへの眺望を確保する。</t>
  </si>
  <si>
    <t>３　水際空間の確保に関する事項　（ガイドライン　Ｐ26）</t>
  </si>
  <si>
    <t>方針２ みなとの情景の演出
①海に向かってゆとりを持ち、連続性が感じられる街並みをつくります。
②開放的で居心地のよい水域・水際線の風景をつくります。</t>
  </si>
  <si>
    <t>４　街並み形成に関する事項　（ガイドライン　Ｐ28）</t>
  </si>
  <si>
    <t>方針４ “島”としての個性の演出
⑤歴史やみなとらしさを活かしたシークエンス景観をつくります。
⑥歩いて楽しく、賑わいのある街並みをつくります。</t>
  </si>
  <si>
    <t>５　建物等のデザインに関する事項　（ガイドライン　Ｐ32）</t>
  </si>
  <si>
    <t>方針２ 歴史の継承
④歴史性を意識し、高さを抑えたまとまりある街並み景観をつくります。
方針４ “島”としての個性の演出
⑤歴史やみなとらしさを活かしたシークエンス景観をつくります。</t>
  </si>
  <si>
    <t>６　色彩に関する事項　（ガイドライン　Ｐ35）</t>
  </si>
  <si>
    <t xml:space="preserve">方針３ 歴史の継承
 ④歴史性を意識し、高さを抑えたまとまりある街並み景観をつくります。
</t>
  </si>
  <si>
    <t>７　屋外広告物に関する事項　（ガイドライン　Ｐ38）</t>
  </si>
  <si>
    <t>方針２ 歴史の継承
④歴史性を意識し、高さを抑えたまとまりある街並み景観をつくります。
方針４ “島”としての個性の演出
⑦周辺地区からの見下ろし景観を意識します。</t>
  </si>
  <si>
    <t>方針４ “島”としての個性の演出
⑦周辺地区からの見下ろし景観を意識します。</t>
  </si>
  <si>
    <t>方針４ “島”としての個性の演出
⑥歩いて楽しく、賑わいのある街並みをつくります。</t>
  </si>
  <si>
    <t>方針２ 歴史の継承
④歴史性を意識し、高さを抑えたまとまりある街並み景観をつくります。
方針４ “島”としての個性の演出
⑥歩いて楽しく、賑わいのある街並みをつくります。</t>
  </si>
  <si>
    <t>土地に定着する工作物で高さが20ｍを超えるもの又は建築物に定着する工作物で当該工作物の最上部の高さが地盤面から21ｍを超えるものは、新港地区内及び対岸から赤レンガ倉庫や海への眺望を阻害しないよう形態意匠を工夫する。</t>
  </si>
  <si>
    <t>「視点場６」から赤レンガ倉庫への眺望を確保する見通し景観を形成する。
※赤レンガ倉庫の一部が視認できること</t>
    <phoneticPr fontId="1"/>
  </si>
  <si>
    <t>「見通し景観軸」上の植栽や盛土は、魅力ある見通し景観を確保するような配置とする。
※赤レンガ倉庫の一部が視認できること</t>
    <phoneticPr fontId="1"/>
  </si>
  <si>
    <t>赤レンガ倉庫の２棟間においては、横浜港大さん橋国際客船ターミナル及び横浜ベイブリッジへの眺望を確保する。
※緩和</t>
    <rPh sb="55" eb="57">
      <t>カンワ</t>
    </rPh>
    <phoneticPr fontId="1"/>
  </si>
  <si>
    <t>赤レンガ倉庫の２棟間においては、横浜港大さん橋国際客船ターミナル及び横浜ベイブリッジへの眺望を確保する。
※景観上支障がない場合緩和</t>
    <phoneticPr fontId="1"/>
  </si>
  <si>
    <t>「水際線プロムナード」は、水際の連続性を感じられるしつらえとする。</t>
    <phoneticPr fontId="1"/>
  </si>
  <si>
    <t>赤レンガ倉庫の２棟間においては、横浜港大さん橋国際客船ターミナル及び横浜ベイブリッジへの眺望を確保する。</t>
    <phoneticPr fontId="1"/>
  </si>
  <si>
    <t>「水際線プロムナード」は、水際の連続性を感じられるしつらえとする。
※緩和</t>
    <rPh sb="36" eb="38">
      <t>カンワ</t>
    </rPh>
    <phoneticPr fontId="1"/>
  </si>
  <si>
    <t>「水際線プロムナード」の植栽は、敷地側から海が感じられるよう視線が通る樹種や配置とする。
※緩和</t>
    <phoneticPr fontId="1"/>
  </si>
  <si>
    <t>「水際線プロムナード」の橋に接する部分は、新港地区の玄関として特徴ある橋詰め広場を創出する。
※緩和</t>
    <phoneticPr fontId="1"/>
  </si>
  <si>
    <t>橋詰め広場に面する建築物は、新港地区の玄関として工夫を行う。
ア　建築物は、新港地区の玄関であることが感じられる形態意匠とする。
イ　建築物の低層部は、橋詰め広場に向かった外観の演出など、魅力的な橋詰め空間を創出する。
※緩和</t>
    <phoneticPr fontId="1"/>
  </si>
  <si>
    <t>「水際線プロムナード」に接する敷地は、「水際線プロムナード」に向かって開放的な空間を設け、賑わいを創出する利用や植栽の設置などにより、ゆとりある水際空間の演出を行う。
※緩和</t>
    <phoneticPr fontId="1"/>
  </si>
  <si>
    <t>「水際線プロムナード」に接する敷地の建築物は、「水際線プロムナード」に向かって大きな開口や通り抜け通路を設けるなど開放的なしつらえとし、水際に対して圧迫感を与えない形態意匠とする。
※緩和</t>
    <phoneticPr fontId="1"/>
  </si>
  <si>
    <t>「水際線プロムナード」に接する敷地の建築物には、「水際線プロムナード」に面して一体的に市民が利用できる店舗等の空間を配置する。
※緩和</t>
    <phoneticPr fontId="1"/>
  </si>
  <si>
    <t>護岸や岸壁は、石積みとするなど歴史を感じられるしつらえとする。
※緩和</t>
    <phoneticPr fontId="1"/>
  </si>
  <si>
    <t>「水際線プロムナード」は、水際の連続性を感じられるしつらえとする。
※景観上支障がない場合緩和</t>
    <phoneticPr fontId="1"/>
  </si>
  <si>
    <t>「水際線プロムナード」の植栽は、敷地側から海が感じられるよう視線が通る樹種や配置とする。
※景観上支障がない場合緩和</t>
    <phoneticPr fontId="1"/>
  </si>
  <si>
    <t>「水際線プロムナード」の橋に接する部分は、新港地区の玄関として特徴ある橋詰め広場を創出する。
※景観上支障がない場合緩和</t>
    <phoneticPr fontId="1"/>
  </si>
  <si>
    <t>橋詰め広場に面する建築物は、新港地区の玄関として工夫を行う。
ア　建築物は、新港地区の玄関であることが感じられる形態意匠とする。
イ　建築物の低層部は、橋詰め広場に向かった外観の演出など、魅力的な橋詰め空間を創出する。
※景観上支障がない場合緩和</t>
    <phoneticPr fontId="1"/>
  </si>
  <si>
    <t>「水際線プロムナード」に接する敷地は、「水際線プロムナード」に向かって開放的な空間を設け、賑わいを創出する利用や植栽の設置などにより、ゆとりある水際空間の演出を行う。
※景観上支障がない場合緩和</t>
    <phoneticPr fontId="1"/>
  </si>
  <si>
    <t>「水際線プロムナード」に接する敷地の建築物は、「水際線プロムナード」に向かって大きな開口や通り抜け通路を設けるなど開放的なしつらえとし、水際に対して圧迫感を与えない形態意匠とする。
※景観上支障がない場合緩和</t>
    <phoneticPr fontId="1"/>
  </si>
  <si>
    <t>「水際線プロムナード」に接する敷地の建築物には、「水際線プロムナード」に面して一体的に市民が利用できる店舗等の空間を配置する。
※景観上支障がない場合緩和</t>
    <phoneticPr fontId="1"/>
  </si>
  <si>
    <t>護岸や岸壁は、石積みとするなど歴史を感じられるしつらえとする。
※景観上支障がない場合緩和</t>
    <phoneticPr fontId="1"/>
  </si>
  <si>
    <t>新港３号線に接する敷地の壁面後退部分には、道路内の植栽と並ぶ位置で二列植栽を行い、道路と敷地が一体となって連続的で緑豊かな街路空間を形成する。
※緩和</t>
    <rPh sb="74" eb="76">
      <t>カンワ</t>
    </rPh>
    <phoneticPr fontId="1"/>
  </si>
  <si>
    <t>道路などに接する部分に設置する垣又はさくは、開放感のある形態意匠とする。
※緩和</t>
    <phoneticPr fontId="1"/>
  </si>
  <si>
    <t>植栽は、街路樹や緑地などと調和のとれた樹種とする。
※緩和</t>
    <phoneticPr fontId="1"/>
  </si>
  <si>
    <t>建築物の道路に面する低層部には、店舗や市民が利用できる空間など、街に活気を生みだすための空間を配置する。
※緩和</t>
    <phoneticPr fontId="1"/>
  </si>
  <si>
    <t>街に活気を生みだすための空間の外壁は、ショーウィンドウ等の大型の開口部を設けるなど、歩行者空間から賑わいをうかがえる形態意匠とする。
※緩和</t>
    <phoneticPr fontId="1"/>
  </si>
  <si>
    <t>建築物の交差点に面する部分は、街並みの連続性を阻害しないよう、形態意匠の工夫を行う。
※緩和</t>
    <phoneticPr fontId="1"/>
  </si>
  <si>
    <t>壁面の緑化などにより、街に彩りを与える工夫を行う。
※緩和</t>
    <phoneticPr fontId="1"/>
  </si>
  <si>
    <t>みなととしての機能を尊重しながら、新港地区の歴史が感じられる空間づくりを行う。
※緩和</t>
    <phoneticPr fontId="1"/>
  </si>
  <si>
    <t>新港３号線に接する敷地の壁面後退部分には、道路内の植栽と並ぶ位置で二列植栽を行い、道路と敷地が一体となって連続的で緑豊かな街路空間を形成する。
※景観上支障がない場合緩和</t>
    <phoneticPr fontId="1"/>
  </si>
  <si>
    <t>道路などに接する部分に設置する垣又はさくは、開放感のある形態意匠とする。
※景観上支障がない場合緩和</t>
    <phoneticPr fontId="1"/>
  </si>
  <si>
    <t>植栽は、街路樹や緑地などと調和のとれた樹種とする。
※景観上支障がない場合緩和</t>
    <phoneticPr fontId="1"/>
  </si>
  <si>
    <t>建築物の道路に面する低層部には、店舗や市民が利用できる空間など、街に活気を生みだすための空間を配置する。
※景観上支障がない場合緩和</t>
    <phoneticPr fontId="1"/>
  </si>
  <si>
    <t>街に活気を生みだすための空間の外壁は、ショーウィンドウ等の大型の開口部を設けるなど、歩行者空間から賑わいをうかがえる形態意匠とする。
※景観上支障がない場合緩和</t>
    <phoneticPr fontId="1"/>
  </si>
  <si>
    <t>建築物の交差点に面する部分は、街並みの連続性を阻害しないよう、形態意匠の工夫を行う。
※景観上支障がない場合緩和</t>
    <phoneticPr fontId="1"/>
  </si>
  <si>
    <t>壁面の緑化などにより、街に彩りを与える工夫を行う。
※景観上支障がない場合緩和</t>
    <phoneticPr fontId="1"/>
  </si>
  <si>
    <t>みなととしての機能を尊重しながら、新港地区の歴史が感じられる空間づくりを行う。
※景観上支障がない場合緩和</t>
    <phoneticPr fontId="1"/>
  </si>
  <si>
    <t>壁面の緑化などにより、街に彩りを与える工夫を行う。</t>
    <phoneticPr fontId="1"/>
  </si>
  <si>
    <t>建築物は、街並みにおける建築物の圧迫感を低減するため、板状を避け分節化などの工夫を行う。
※緩和</t>
    <phoneticPr fontId="1"/>
  </si>
  <si>
    <t>新港３号線に面する建築物の外壁の部分は、街並みの連続性を印象的に演出するため、高さ20ｍ程度のラインを強調した形態意匠とする。
※緩和</t>
    <phoneticPr fontId="1"/>
  </si>
  <si>
    <t>建築物は、歴史やみなとらしさを演出する個性と風格のある形態意匠とする。
ア　新港地区全体としてまとまりのある景観を創出するため、歴史的シンボル施設である「赤レンガ倉庫」に象徴される歴史的資源と調和する形態意匠とする。
イ　“島”としての立地を活かし、海や対岸からの眺望に配慮した形態意匠とする。
ウ　ガラス面への張り紙の設置は避け、風格のある形態意匠とする。
エ　新港地区の入口に位置する建築物は、“島”の玄関が感じられる形態意匠とする。
オ　奇抜なものを避け、風格のある形態意匠とする。
※緩和</t>
    <phoneticPr fontId="1"/>
  </si>
  <si>
    <t>建築物は、対岸から赤レンガ倉庫への眺望を意識した配置及び高さとする。
※緩和</t>
    <phoneticPr fontId="1"/>
  </si>
  <si>
    <t>建築物の頭頂部は、引き締まった風格が感じられ、周辺の街並みと調和するよう工夫する。
※緩和</t>
    <phoneticPr fontId="1"/>
  </si>
  <si>
    <t>建築物の外壁は、歴史性を表現するレンガや石材又はこれらの質感を持つ素材と、水際に対して開放性を高めるガラスを組み合わせた形態意匠とする。
※緩和</t>
    <phoneticPr fontId="1"/>
  </si>
  <si>
    <t>工作物は、新港地区内の建築物と調和し、歴史やみなとらしさを演出する個性と風格ある形態意匠とする。
※緩和</t>
    <phoneticPr fontId="1"/>
  </si>
  <si>
    <t>建築物は、街並みにおける建築物の圧迫感を低減するため、板状を避け分節化などの工夫を行う。</t>
    <phoneticPr fontId="1"/>
  </si>
  <si>
    <t>建築物は、街並みにおける建築物の圧迫感を低減するため、板状を避け分節化などの工夫を行う。
※景観上支障がない場合緩和</t>
    <phoneticPr fontId="1"/>
  </si>
  <si>
    <t>新港３号線に面する建築物の外壁の部分は、街並みの連続性を印象的に演出するため、高さ20ｍ程度のラインを強調した形態意匠とする。
※景観上支障がない場合緩和</t>
    <phoneticPr fontId="1"/>
  </si>
  <si>
    <t>建築物は、歴史やみなとらしさを演出する個性と風格のある形態意匠とする。
ア　新港地区全体としてまとまりのある景観を創出するため、歴史的シンボル施設である「赤レンガ倉庫」に象徴される歴史的資源と調和する形態意匠とする。
イ　“島”としての立地を活かし、海や対岸からの眺望に配慮した形態意匠とする。
ウ　ガラス面への張り紙の設置は避け、風格のある形態意匠とする。
エ　新港地区の入口に位置する建築物は、“島”の玄関が感じられる形態意匠とする。
オ　奇抜なものを避け、風格のある形態意匠とする。
※景観上支障がない場合緩和</t>
    <phoneticPr fontId="1"/>
  </si>
  <si>
    <t>建築物は、対岸から赤レンガ倉庫への眺望を意識した配置及び高さとする。
※景観上支障がない場合緩和</t>
    <phoneticPr fontId="1"/>
  </si>
  <si>
    <t>建築物の頭頂部は、引き締まった風格が感じられ、周辺の街並みと調和するよう工夫する。
※景観上支障がない場合緩和</t>
    <phoneticPr fontId="1"/>
  </si>
  <si>
    <t>建築物の外壁は、歴史性を表現するレンガや石材又はこれらの質感を持つ素材と、水際に対して開放性を高めるガラスを組み合わせた形態意匠とする。
※景観上支障がない場合緩和</t>
    <phoneticPr fontId="1"/>
  </si>
  <si>
    <t>工作物は、新港地区内の建築物と調和し、歴史やみなとらしさを演出する個性と風格ある形態意匠とする。
※景観上支障がない場合緩和</t>
    <phoneticPr fontId="1"/>
  </si>
  <si>
    <t>建築物の外壁及び工作物の色彩は、推奨色とすることにより、新港地区としてまとまりのある街並みをつくる。</t>
    <phoneticPr fontId="1"/>
  </si>
  <si>
    <t>建築物の外壁及び工作物の色彩は、推奨色とすることにより、新港地区としてまとまりのある街並みをつくる。
※景観計画に示す色彩に加え、無彩色、コーポレートカラー、イメージカラーの使用は認めます。色数はなるべく少なくし、目安としては３色程度とします</t>
    <rPh sb="53" eb="57">
      <t>ケイカンケイカク</t>
    </rPh>
    <rPh sb="58" eb="59">
      <t>シメ</t>
    </rPh>
    <rPh sb="60" eb="62">
      <t>シキサイ</t>
    </rPh>
    <rPh sb="63" eb="64">
      <t>クワ</t>
    </rPh>
    <rPh sb="66" eb="69">
      <t>ムサイショク</t>
    </rPh>
    <rPh sb="88" eb="90">
      <t>シヨウ</t>
    </rPh>
    <rPh sb="91" eb="92">
      <t>ミト</t>
    </rPh>
    <rPh sb="96" eb="98">
      <t>イロカズ</t>
    </rPh>
    <rPh sb="103" eb="104">
      <t>スク</t>
    </rPh>
    <rPh sb="108" eb="110">
      <t>メヤス</t>
    </rPh>
    <rPh sb="115" eb="116">
      <t>イロ</t>
    </rPh>
    <rPh sb="116" eb="118">
      <t>テイド</t>
    </rPh>
    <phoneticPr fontId="1"/>
  </si>
  <si>
    <t>建築物の外壁及び工作物の色彩は、推奨色とすることにより、新港地区としてまとまりのある街並みをつくる。
※無彩色を使用する場合緩和</t>
    <rPh sb="53" eb="56">
      <t>ムサイショク</t>
    </rPh>
    <rPh sb="57" eb="59">
      <t>シヨウ</t>
    </rPh>
    <rPh sb="61" eb="63">
      <t>バアイ</t>
    </rPh>
    <rPh sb="63" eb="65">
      <t>カンワ</t>
    </rPh>
    <phoneticPr fontId="1"/>
  </si>
  <si>
    <t>外構のフェンス、手摺りその他これらに類するものに設置する屋外広告物は、景観計画に定める壁面看板の基準を準用する。</t>
  </si>
  <si>
    <t>外構のフェンス、手摺りその他これらに類するものに設置する屋外広告物は、景観計画に定める壁面看板の基準を準用する。</t>
    <phoneticPr fontId="1"/>
  </si>
  <si>
    <t>広告旗、のぼり旗、その他これらに類するものは、間口４ｍに対し１本以内とする。</t>
  </si>
  <si>
    <t>広告旗、のぼり旗、その他これらに類するものは、間口４ｍに対し１本以内とする。</t>
    <phoneticPr fontId="1"/>
  </si>
  <si>
    <t>立て看板（可動式のもの）は、複数設置する場合には、１壁面に対し２か所以下とする。</t>
  </si>
  <si>
    <t>立て看板（可動式のもの）は、複数設置する場合には、１壁面に対し２か所以下とする。</t>
    <phoneticPr fontId="1"/>
  </si>
  <si>
    <t>壁面看板、そで看板、広告塔、広告板は、景観計画に定める壁面看板の基準を準用する。</t>
  </si>
  <si>
    <t>壁面看板、そで看板、広告塔、広告板は、景観計画に定める壁面看板の基準を準用する。</t>
    <phoneticPr fontId="1"/>
  </si>
  <si>
    <t>建築物の内部に取り込むなど、街並みの連続性を阻害しないようにし、やむを得ず建築物の外部に設置する場合は、周辺から駐車車両が見えないよう、駐車場又は駐輪施設の外周及び施設内に植栽を配置する等の工夫を行う。
※緩和</t>
    <rPh sb="104" eb="106">
      <t>カンワ</t>
    </rPh>
    <phoneticPr fontId="1"/>
  </si>
  <si>
    <t>建築物の内部に設置するものは、壁、ルーバーや植栽等の設置により街並みの連続性を阻害しない形態意匠とする。
※緩和</t>
    <phoneticPr fontId="1"/>
  </si>
  <si>
    <t>出入口は、歩行者の安全性を確保しつつ、植栽等の設置により街並みの連続性を阻害しないしつらえとする。
※緩和</t>
    <phoneticPr fontId="1"/>
  </si>
  <si>
    <t>駐車場への主要な出入口は、新港３号線又は臨港幹線に面する位置への設置を避け、街並みの連続性を阻害しないものとする。
※緩和</t>
    <phoneticPr fontId="1"/>
  </si>
  <si>
    <t>建築物の内部に取り込むなど、街並みの連続性を阻害しないようにし、やむを得ず建築物の外部に設置する場合は、周辺から駐車車両が見えないよう、駐車場又は駐輪施設の外周及び施設内に植栽を配置する等の工夫を行う。
※景観上支障がない場合緩和</t>
    <phoneticPr fontId="1"/>
  </si>
  <si>
    <t>建築物の内部に設置するものは、壁、ルーバーや植栽等の設置により街並みの連続性を阻害しない形態意匠とする。
※景観上支障がない場合緩和</t>
    <phoneticPr fontId="1"/>
  </si>
  <si>
    <t>出入口は、歩行者の安全性を確保しつつ、植栽等の設置により街並みの連続性を阻害しないしつらえとする。
※景観上支障がない場合緩和</t>
    <phoneticPr fontId="1"/>
  </si>
  <si>
    <t>駐車場への主要な出入口は、新港３号線又は臨港幹線に面する位置への設置を避け、街並みの連続性を阻害しないものとする。
※景観上支障がない場合緩和</t>
    <phoneticPr fontId="1"/>
  </si>
  <si>
    <t>建築物の低層部の壁面や敷地内の歩行者空間に設置する照明は、夜間の安全性と賑わいをつくるため、道路照明と調和のとれたものとする。
※緩和</t>
    <rPh sb="66" eb="68">
      <t>カンワ</t>
    </rPh>
    <phoneticPr fontId="1"/>
  </si>
  <si>
    <t>魅力ある街路空間を演出するため、建築物内部の照明が外部に漏れるようしつらえの工夫を行う。
※緩和</t>
    <phoneticPr fontId="1"/>
  </si>
  <si>
    <t>夜間の魅力あるスカイラインを創出し、遠景における街の象徴性を表現するため、建築物の頭頂部に照明の演出を行う。
※緩和</t>
    <phoneticPr fontId="1"/>
  </si>
  <si>
    <t>建築物の低層部の壁面や敷地内の歩行者空間に設置する照明は、夜間の安全性と賑わいをつくるため、道路照明と調和のとれたものとする。
※景観上支障がない場合緩和</t>
    <phoneticPr fontId="1"/>
  </si>
  <si>
    <t>魅力ある街路空間を演出するため、建築物内部の照明が外部に漏れるようしつらえの工夫を行う。
※景観上支障がない場合緩和</t>
    <phoneticPr fontId="1"/>
  </si>
  <si>
    <t>夜間の魅力あるスカイラインを創出し、遠景における街の象徴性を表現するため、建築物の頭頂部に照明の演出を行う。
※景観上支障がない場合緩和</t>
    <phoneticPr fontId="1"/>
  </si>
  <si>
    <t>第２号様式（第６条第１項）</t>
  </si>
  <si>
    <t>都市景観形成行為の概要</t>
    <rPh sb="0" eb="2">
      <t>トシ</t>
    </rPh>
    <rPh sb="2" eb="8">
      <t>ケイカンケイセイコウイ</t>
    </rPh>
    <rPh sb="9" eb="11">
      <t>ガイヨウ</t>
    </rPh>
    <phoneticPr fontId="1"/>
  </si>
  <si>
    <t>馬車道周辺特定地区</t>
    <rPh sb="3" eb="5">
      <t>シュウヘン</t>
    </rPh>
    <phoneticPr fontId="1"/>
  </si>
  <si>
    <t>1. 〔接する道路の状況（道路の数、接道長さ、幅員、商店街、交通量、歩道の有無など）〕</t>
    <phoneticPr fontId="1"/>
  </si>
  <si>
    <t>2. 〔敷地内及び近接する歴史的な建造物の有無〕</t>
    <phoneticPr fontId="1"/>
  </si>
  <si>
    <t>3. 〔近接する景観的特徴のある施設（河川、港、橋、古木、公園、マリンタワー、商店街等）〕</t>
    <phoneticPr fontId="1"/>
  </si>
  <si>
    <t>4. 〔眺望の視点場からの望見の可否〕</t>
    <phoneticPr fontId="1"/>
  </si>
  <si>
    <t>5. 〔敷地内及び隣地との高低差〕</t>
    <phoneticPr fontId="1"/>
  </si>
  <si>
    <t xml:space="preserve">  令和　年　月　日</t>
    <rPh sb="2" eb="4">
      <t>レイワ</t>
    </rPh>
    <rPh sb="5" eb="6">
      <t>ネン</t>
    </rPh>
    <rPh sb="7" eb="8">
      <t>ガツ</t>
    </rPh>
    <rPh sb="9" eb="10">
      <t>ニチ</t>
    </rPh>
    <phoneticPr fontId="1"/>
  </si>
  <si>
    <t>北仲通り北特定地区</t>
    <phoneticPr fontId="1"/>
  </si>
  <si>
    <t>吉浜町周辺準特定地区</t>
    <rPh sb="3" eb="5">
      <t>シュウヘン</t>
    </rPh>
    <phoneticPr fontId="1"/>
  </si>
  <si>
    <t>北仲通り南特定地区</t>
    <phoneticPr fontId="1"/>
  </si>
  <si>
    <t>方針Ⅱ
関内地区の街並みの特徴を生かし、ミナト横浜を感じる眺望が楽しめる街を創る
方針Ⅲ
開港の歴史や文化の蓄積を活かしながら新しい文化を生み出す街を創る
方針Ⅳ
多様な都市機能がコンパクトに複合する、活力ある街を創る</t>
    <rPh sb="0" eb="2">
      <t>ホウシン</t>
    </rPh>
    <rPh sb="4" eb="8">
      <t>カンナイチク</t>
    </rPh>
    <rPh sb="9" eb="11">
      <t>マチナ</t>
    </rPh>
    <rPh sb="13" eb="15">
      <t>トクチョウ</t>
    </rPh>
    <rPh sb="16" eb="17">
      <t>イ</t>
    </rPh>
    <rPh sb="23" eb="25">
      <t>ヨコハマ</t>
    </rPh>
    <rPh sb="26" eb="27">
      <t>カン</t>
    </rPh>
    <rPh sb="29" eb="31">
      <t>チョウボウ</t>
    </rPh>
    <rPh sb="32" eb="33">
      <t>タノ</t>
    </rPh>
    <rPh sb="36" eb="37">
      <t>マチ</t>
    </rPh>
    <rPh sb="38" eb="39">
      <t>ツク</t>
    </rPh>
    <rPh sb="41" eb="43">
      <t>ホウシン</t>
    </rPh>
    <phoneticPr fontId="1"/>
  </si>
  <si>
    <t>イ　都市景観協議地区図に示す横浜三塔への魅力ある眺望景観の創出
(ｱ) 前景エリアの建築物等は、「横浜三塔への眺望の視点場」から眺望対象を望めるようデザインを工夫する。
(ｲ) 前景エリアの建築物等は、頭頂部のデザインを工夫する。
(ｳ) 前景エリアの建築物等は、港からの魅力的な眺望景観や歴史的景観に調和するデザインにする。
(ｴ) 後景エリアの建築物等は、頭頂部のデザインを工夫する。
(ｵ) 後景エリアの建築物等は、眺望対象が引き立つよう、デザインを工夫する。
(ｶ) 後景エリアでは、横浜三塔への魅力的な眺望を形成するよう秩序ある広告景観を形成する。</t>
    <phoneticPr fontId="1"/>
  </si>
  <si>
    <t>地区別の行為指針</t>
    <rPh sb="0" eb="2">
      <t>チク</t>
    </rPh>
    <rPh sb="2" eb="3">
      <t>ベツ</t>
    </rPh>
    <rPh sb="4" eb="8">
      <t>コウイシシン</t>
    </rPh>
    <phoneticPr fontId="1"/>
  </si>
  <si>
    <t>(ｲ) 都市景観協議地区図に示す「中華街賑わい形成街路」沿いでは、個性的で賑わいの溢れる機能の連続と集積を継承する。</t>
    <phoneticPr fontId="1"/>
  </si>
  <si>
    <t>イ ゆとりある歩行者空間と魅力ある水際空間の形成と、賑わいのある街並みの創出
（ア）誰もが自由に利用できる、多様な魅力を持った空間を創出する。</t>
    <phoneticPr fontId="1"/>
  </si>
  <si>
    <t>ｃ 都市景観協議地区図に示す「北仲通り北地区主要な歩行者ネットワーク」に面する建築物の２階以下の部分に業務商業など都心地区にふさわしい機能を導入し、賑わいを連続的に創出する形態意匠とする。</t>
    <phoneticPr fontId="1"/>
  </si>
  <si>
    <t>ｃ 都市景観協議地区図に示す「水際線のネットワーク街路」に面する建築物の頭頂部は、現代的なデザインとし、都市景観協議地区図に示す「北仲り通北地区歩行者ネットワーク」や「広場」等から屋上設備が見えないよう工夫する。</t>
    <phoneticPr fontId="1"/>
  </si>
  <si>
    <t>カ 広告物について</t>
    <rPh sb="2" eb="5">
      <t>コウコクブツ</t>
    </rPh>
    <phoneticPr fontId="1"/>
  </si>
  <si>
    <t>関内地区</t>
    <rPh sb="0" eb="4">
      <t>カンナイチク</t>
    </rPh>
    <phoneticPr fontId="1"/>
  </si>
  <si>
    <t>MM中央地区</t>
    <rPh sb="2" eb="6">
      <t>チュウオウチク</t>
    </rPh>
    <phoneticPr fontId="1"/>
  </si>
  <si>
    <t>MM新港地区</t>
    <rPh sb="2" eb="6">
      <t>シンコウチク</t>
    </rPh>
    <phoneticPr fontId="1"/>
  </si>
  <si>
    <t>山手地区</t>
    <rPh sb="0" eb="4">
      <t>ヤマテチク</t>
    </rPh>
    <phoneticPr fontId="1"/>
  </si>
  <si>
    <t>地区名</t>
    <rPh sb="0" eb="3">
      <t>チクメイ</t>
    </rPh>
    <phoneticPr fontId="1"/>
  </si>
  <si>
    <t>行為指針大項目1</t>
    <phoneticPr fontId="1"/>
  </si>
  <si>
    <t>方針</t>
    <rPh sb="0" eb="2">
      <t>ホウシン</t>
    </rPh>
    <phoneticPr fontId="1"/>
  </si>
  <si>
    <t>行為指針小項目</t>
    <rPh sb="0" eb="7">
      <t>コウイシシンショウコウモク</t>
    </rPh>
    <phoneticPr fontId="1"/>
  </si>
  <si>
    <t>2021.11.1</t>
    <phoneticPr fontId="1"/>
  </si>
  <si>
    <t>ver1.0</t>
    <phoneticPr fontId="1"/>
  </si>
  <si>
    <t>日付</t>
    <rPh sb="0" eb="2">
      <t>ヒヅケ</t>
    </rPh>
    <phoneticPr fontId="1"/>
  </si>
  <si>
    <t>版</t>
    <rPh sb="0" eb="1">
      <t>バン</t>
    </rPh>
    <phoneticPr fontId="1"/>
  </si>
  <si>
    <t>更新内容</t>
    <rPh sb="0" eb="4">
      <t>コウシンナイヨウ</t>
    </rPh>
    <phoneticPr fontId="1"/>
  </si>
  <si>
    <t>初版リリース</t>
    <rPh sb="0" eb="2">
      <t>ショバン</t>
    </rPh>
    <phoneticPr fontId="1"/>
  </si>
  <si>
    <t>2023.1.15</t>
    <phoneticPr fontId="1"/>
  </si>
  <si>
    <t>ver.1.1</t>
    <phoneticPr fontId="1"/>
  </si>
  <si>
    <t>新港地区協議事項改正に伴う変更</t>
    <rPh sb="0" eb="2">
      <t>シンコウ</t>
    </rPh>
    <rPh sb="2" eb="4">
      <t>チク</t>
    </rPh>
    <rPh sb="4" eb="10">
      <t>キョウギジコウカイセイ</t>
    </rPh>
    <rPh sb="11" eb="12">
      <t>トモナ</t>
    </rPh>
    <rPh sb="13" eb="15">
      <t>ヘンコウ</t>
    </rPh>
    <phoneticPr fontId="1"/>
  </si>
  <si>
    <t>催事等のために期間又は時間を限定して設置等するものは、質の高い広告景観を演出する</t>
    <phoneticPr fontId="1"/>
  </si>
  <si>
    <t>非自己用広告物の設置等は、主催、共催、協賛、協力等の位置づけのある企業とし、位置づけを明記する。</t>
    <phoneticPr fontId="1"/>
  </si>
  <si>
    <t>８　屋根・屋上に関する事項　（ガイドライン　Ｐ43）</t>
    <phoneticPr fontId="1"/>
  </si>
  <si>
    <t>建築物は、屋上緑化や屋根形状の工夫により、周辺地区からの見下ろしに対し、風格を感じられる見下ろし景観を創出する。</t>
    <phoneticPr fontId="1"/>
  </si>
  <si>
    <t>９　駐車場・駐輪施設に関する事項　（ガイドライン　Ｐ44）</t>
    <phoneticPr fontId="1"/>
  </si>
  <si>
    <r>
      <t>１０　</t>
    </r>
    <r>
      <rPr>
        <b/>
        <sz val="10"/>
        <color rgb="FF000000"/>
        <rFont val="ＭＳ 明朝"/>
        <family val="1"/>
        <charset val="128"/>
      </rPr>
      <t>夜間景観の演出に関する事項</t>
    </r>
    <r>
      <rPr>
        <b/>
        <sz val="10"/>
        <color theme="1"/>
        <rFont val="ＭＳ 明朝"/>
        <family val="1"/>
        <charset val="128"/>
      </rPr>
      <t>　（ガイドライン　Ｐ45）</t>
    </r>
    <phoneticPr fontId="1"/>
  </si>
  <si>
    <t>夜間景観を演出する照明は、温かみが感じられる電球色程度の色温度の光源を用いる。</t>
    <phoneticPr fontId="1"/>
  </si>
  <si>
    <t>水際線の照明は、水面への映り込みを意識して低位置に連続して行うなど、海からの眺望や周辺地区からの見下ろし景観を演出し、かつ、夜間の安全性と周囲への眺望を確保する。</t>
    <phoneticPr fontId="1"/>
  </si>
  <si>
    <t>橋梁及び汽車道の照明は、“島”への玄関であることを認識できる、特徴を生かした演出を行う。</t>
    <phoneticPr fontId="1"/>
  </si>
  <si>
    <t>万国橋及び新港３号線の照明は、隣接する関内地区とのつながりが感じられる演出を行う。</t>
    <phoneticPr fontId="1"/>
  </si>
  <si>
    <t>赤レンガ倉庫及びハンマーヘッドクレーンの個性を演出する照明とする。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</si>
</sst>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12"/>
      <color theme="1"/>
      <name val="ＭＳ 明朝"/>
      <family val="1"/>
      <charset val="128"/>
    </font>
    <font>
      <sz val="9"/>
      <color rgb="FF000000"/>
      <name val="Meiryo UI"/>
      <family val="3"/>
      <charset val="128"/>
    </font>
    <font>
      <sz val="11"/>
      <color theme="1"/>
      <name val="ＭＳ 明朝"/>
      <family val="1"/>
      <charset val="128"/>
    </font>
    <font>
      <sz val="9"/>
      <color theme="1"/>
      <name val="游ゴシック"/>
      <family val="3"/>
      <charset val="128"/>
      <scheme val="minor"/>
    </font>
    <font>
      <sz val="10.5"/>
      <color theme="1"/>
      <name val="游ゴシック"/>
      <family val="2"/>
      <charset val="128"/>
      <scheme val="minor"/>
    </font>
    <font>
      <sz val="10.5"/>
      <color theme="1"/>
      <name val="游ゴシック"/>
      <family val="3"/>
      <charset val="128"/>
      <scheme val="minor"/>
    </font>
    <font>
      <sz val="9"/>
      <color theme="1"/>
      <name val="ＭＳ 明朝"/>
      <family val="1"/>
      <charset val="128"/>
    </font>
    <font>
      <sz val="10.5"/>
      <color theme="1"/>
      <name val="ＭＳ 明朝"/>
      <family val="1"/>
      <charset val="128"/>
    </font>
    <font>
      <sz val="10"/>
      <color theme="1"/>
      <name val="游ゴシック"/>
      <family val="2"/>
      <charset val="128"/>
      <scheme val="minor"/>
    </font>
    <font>
      <b/>
      <sz val="11"/>
      <color theme="1"/>
      <name val="游ゴシック"/>
      <family val="3"/>
      <charset val="128"/>
      <scheme val="minor"/>
    </font>
    <font>
      <b/>
      <sz val="11"/>
      <name val="游ゴシック"/>
      <family val="3"/>
      <charset val="128"/>
      <scheme val="minor"/>
    </font>
    <font>
      <b/>
      <sz val="10.5"/>
      <color rgb="FFFF0000"/>
      <name val="游ゴシック"/>
      <family val="3"/>
      <charset val="128"/>
      <scheme val="minor"/>
    </font>
    <font>
      <b/>
      <sz val="10.5"/>
      <name val="游ゴシック"/>
      <family val="3"/>
      <charset val="128"/>
      <scheme val="minor"/>
    </font>
    <font>
      <b/>
      <sz val="10.5"/>
      <color theme="1"/>
      <name val="游ゴシック"/>
      <family val="3"/>
      <charset val="128"/>
      <scheme val="minor"/>
    </font>
    <font>
      <b/>
      <sz val="10"/>
      <color rgb="FF000000"/>
      <name val="ＭＳ 明朝"/>
      <family val="1"/>
      <charset val="128"/>
    </font>
    <font>
      <sz val="10"/>
      <color rgb="FF000000"/>
      <name val="ＭＳ 明朝"/>
      <family val="1"/>
      <charset val="128"/>
    </font>
    <font>
      <b/>
      <sz val="10"/>
      <color theme="1"/>
      <name val="ＭＳ 明朝"/>
      <family val="1"/>
      <charset val="128"/>
    </font>
    <font>
      <sz val="11"/>
      <color rgb="FF000000"/>
      <name val="游ゴシック"/>
      <family val="3"/>
      <charset val="128"/>
    </font>
    <font>
      <sz val="10"/>
      <color theme="0"/>
      <name val="ＭＳ 明朝"/>
      <family val="1"/>
      <charset val="128"/>
    </font>
    <font>
      <sz val="10"/>
      <name val="ＭＳ 明朝"/>
      <family val="1"/>
      <charset val="128"/>
    </font>
    <font>
      <sz val="16"/>
      <color theme="1"/>
      <name val="游ゴシック"/>
      <family val="2"/>
      <charset val="128"/>
      <scheme val="minor"/>
    </font>
    <font>
      <sz val="11"/>
      <color theme="1"/>
      <name val="游ゴシック"/>
      <family val="3"/>
      <charset val="128"/>
      <scheme val="minor"/>
    </font>
    <font>
      <sz val="12"/>
      <color theme="1"/>
      <name val="游ゴシック"/>
      <family val="2"/>
      <charset val="128"/>
      <scheme val="minor"/>
    </font>
    <font>
      <sz val="16"/>
      <color theme="1"/>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0" tint="-0.14999847407452621"/>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top style="dotted">
        <color auto="1"/>
      </top>
      <bottom style="dotted">
        <color auto="1"/>
      </bottom>
      <diagonal/>
    </border>
    <border>
      <left/>
      <right/>
      <top style="dotted">
        <color auto="1"/>
      </top>
      <bottom style="thin">
        <color auto="1"/>
      </bottom>
      <diagonal/>
    </border>
    <border>
      <left style="dotted">
        <color auto="1"/>
      </left>
      <right/>
      <top style="thin">
        <color auto="1"/>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thin">
        <color auto="1"/>
      </right>
      <top/>
      <bottom/>
      <diagonal/>
    </border>
    <border>
      <left style="hair">
        <color auto="1"/>
      </left>
      <right style="thin">
        <color auto="1"/>
      </right>
      <top/>
      <bottom style="thin">
        <color auto="1"/>
      </bottom>
      <diagonal/>
    </border>
    <border>
      <left style="thin">
        <color auto="1"/>
      </left>
      <right style="thin">
        <color auto="1"/>
      </right>
      <top style="double">
        <color auto="1"/>
      </top>
      <bottom/>
      <diagonal/>
    </border>
    <border>
      <left/>
      <right/>
      <top/>
      <bottom style="hair">
        <color auto="1"/>
      </bottom>
      <diagonal/>
    </border>
  </borders>
  <cellStyleXfs count="1">
    <xf numFmtId="0" fontId="0" fillId="0" borderId="0">
      <alignment vertical="center"/>
    </xf>
  </cellStyleXfs>
  <cellXfs count="299">
    <xf numFmtId="0" fontId="0" fillId="0" borderId="0" xfId="0">
      <alignment vertical="center"/>
    </xf>
    <xf numFmtId="0" fontId="3" fillId="0" borderId="0" xfId="0" applyFont="1" applyAlignment="1">
      <alignment horizontal="center" vertical="center"/>
    </xf>
    <xf numFmtId="0" fontId="0" fillId="0" borderId="0" xfId="0" applyAlignment="1">
      <alignment vertical="center" wrapText="1"/>
    </xf>
    <xf numFmtId="0" fontId="0" fillId="0" borderId="0" xfId="0" applyFont="1" applyAlignment="1">
      <alignment horizontal="right" vertical="center"/>
    </xf>
    <xf numFmtId="0" fontId="6"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horizontal="right" vertical="center" shrinkToFit="1"/>
    </xf>
    <xf numFmtId="0" fontId="8" fillId="0" borderId="0" xfId="0" applyFont="1" applyAlignment="1">
      <alignment vertical="center" shrinkToFit="1"/>
    </xf>
    <xf numFmtId="0" fontId="0" fillId="0" borderId="0" xfId="0" applyAlignment="1">
      <alignment vertical="center" shrinkToFit="1"/>
    </xf>
    <xf numFmtId="0" fontId="0" fillId="0" borderId="0" xfId="0" applyAlignment="1">
      <alignment vertical="center" wrapText="1" shrinkToFit="1"/>
    </xf>
    <xf numFmtId="0" fontId="7" fillId="0" borderId="0" xfId="0" applyFont="1" applyAlignment="1">
      <alignment vertical="center"/>
    </xf>
    <xf numFmtId="0" fontId="6" fillId="0" borderId="0" xfId="0" applyFont="1" applyAlignment="1">
      <alignment vertical="justify" wrapText="1"/>
    </xf>
    <xf numFmtId="0" fontId="6" fillId="0" borderId="0" xfId="0" applyFont="1" applyAlignment="1">
      <alignment vertical="center" shrinkToFit="1"/>
    </xf>
    <xf numFmtId="0" fontId="2"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lignment vertical="center"/>
    </xf>
    <xf numFmtId="0" fontId="2" fillId="0" borderId="0" xfId="0" applyFont="1">
      <alignment vertical="center"/>
    </xf>
    <xf numFmtId="0" fontId="9" fillId="0" borderId="0" xfId="0" applyFont="1" applyAlignment="1">
      <alignment horizontal="left" vertical="center"/>
    </xf>
    <xf numFmtId="0" fontId="2" fillId="0" borderId="1" xfId="0" applyFont="1" applyBorder="1">
      <alignment vertical="center"/>
    </xf>
    <xf numFmtId="0" fontId="2" fillId="0" borderId="1" xfId="0" applyFont="1" applyBorder="1" applyAlignment="1">
      <alignment horizontal="justify" vertical="center" wrapText="1"/>
    </xf>
    <xf numFmtId="0" fontId="2" fillId="0" borderId="0" xfId="0" applyFont="1" applyAlignment="1"/>
    <xf numFmtId="0" fontId="9" fillId="0" borderId="5" xfId="0" applyFont="1" applyBorder="1">
      <alignment vertical="center"/>
    </xf>
    <xf numFmtId="0" fontId="2" fillId="0" borderId="7" xfId="0" applyFont="1" applyBorder="1" applyAlignment="1">
      <alignment horizontal="left" vertical="center"/>
    </xf>
    <xf numFmtId="0" fontId="9" fillId="0" borderId="10" xfId="0" applyFont="1" applyBorder="1">
      <alignment vertical="center"/>
    </xf>
    <xf numFmtId="0" fontId="2" fillId="0" borderId="12" xfId="0" applyFont="1" applyBorder="1" applyAlignment="1">
      <alignment horizontal="left" vertical="center"/>
    </xf>
    <xf numFmtId="0" fontId="2" fillId="0" borderId="4" xfId="0" applyFont="1" applyBorder="1">
      <alignment vertical="center"/>
    </xf>
    <xf numFmtId="0" fontId="2" fillId="0" borderId="3" xfId="0" applyFont="1" applyBorder="1" applyAlignment="1">
      <alignment horizontal="center" vertical="center"/>
    </xf>
    <xf numFmtId="0" fontId="2" fillId="0" borderId="3" xfId="0" applyFont="1" applyBorder="1">
      <alignment vertical="center"/>
    </xf>
    <xf numFmtId="0" fontId="0" fillId="0" borderId="4" xfId="0" applyBorder="1">
      <alignment vertical="center"/>
    </xf>
    <xf numFmtId="0" fontId="2" fillId="0" borderId="3" xfId="0" applyFont="1" applyBorder="1" applyAlignment="1">
      <alignment horizontal="left" vertical="center"/>
    </xf>
    <xf numFmtId="0" fontId="9" fillId="0" borderId="2"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17" xfId="0" applyFont="1" applyBorder="1">
      <alignment vertical="center"/>
    </xf>
    <xf numFmtId="0" fontId="2" fillId="0" borderId="19" xfId="0" applyFont="1" applyBorder="1">
      <alignment vertical="center"/>
    </xf>
    <xf numFmtId="0" fontId="2" fillId="0" borderId="20" xfId="0" applyFont="1" applyBorder="1">
      <alignment vertical="center"/>
    </xf>
    <xf numFmtId="0" fontId="9" fillId="0" borderId="4" xfId="0" applyFont="1" applyBorder="1">
      <alignment vertical="center"/>
    </xf>
    <xf numFmtId="0" fontId="0" fillId="0" borderId="29" xfId="0" applyBorder="1" applyAlignment="1">
      <alignment vertical="center" wrapText="1"/>
    </xf>
    <xf numFmtId="0" fontId="0" fillId="0" borderId="30" xfId="0"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0" borderId="28" xfId="0" applyFill="1" applyBorder="1" applyAlignment="1">
      <alignment vertical="center" wrapText="1"/>
    </xf>
    <xf numFmtId="0" fontId="0" fillId="0" borderId="29" xfId="0" applyFill="1" applyBorder="1" applyAlignment="1">
      <alignment vertical="center" wrapText="1"/>
    </xf>
    <xf numFmtId="0" fontId="0" fillId="0" borderId="30" xfId="0" applyFill="1" applyBorder="1" applyAlignment="1">
      <alignment vertical="center" wrapText="1"/>
    </xf>
    <xf numFmtId="0" fontId="0" fillId="0" borderId="0" xfId="0" applyFill="1">
      <alignment vertical="center"/>
    </xf>
    <xf numFmtId="0" fontId="13" fillId="0" borderId="0" xfId="0" applyFont="1">
      <alignment vertical="center"/>
    </xf>
    <xf numFmtId="0" fontId="12" fillId="0" borderId="0" xfId="0" applyFont="1">
      <alignment vertical="center"/>
    </xf>
    <xf numFmtId="0" fontId="15" fillId="0" borderId="0" xfId="0" applyFont="1" applyBorder="1" applyAlignment="1">
      <alignment horizontal="left" vertical="center"/>
    </xf>
    <xf numFmtId="0" fontId="14" fillId="0" borderId="0" xfId="0" applyFont="1" applyBorder="1" applyAlignment="1">
      <alignment horizontal="center" vertical="center" wrapText="1" shrinkToFit="1"/>
    </xf>
    <xf numFmtId="0" fontId="0" fillId="2" borderId="25" xfId="0" applyFill="1" applyBorder="1" applyAlignment="1">
      <alignment vertical="center" wrapText="1"/>
    </xf>
    <xf numFmtId="0" fontId="0" fillId="2" borderId="26" xfId="0" applyFill="1" applyBorder="1" applyAlignment="1">
      <alignment vertical="center" wrapText="1"/>
    </xf>
    <xf numFmtId="0" fontId="0" fillId="2" borderId="27" xfId="0" applyFill="1" applyBorder="1" applyAlignment="1">
      <alignment vertical="center" wrapText="1"/>
    </xf>
    <xf numFmtId="0" fontId="16" fillId="0" borderId="0" xfId="0" applyFont="1" applyBorder="1" applyAlignment="1">
      <alignment vertical="center" wrapText="1" shrinkToFit="1"/>
    </xf>
    <xf numFmtId="0" fontId="0" fillId="2" borderId="0" xfId="0" applyFill="1" applyAlignment="1">
      <alignment vertical="center" wrapText="1"/>
    </xf>
    <xf numFmtId="0" fontId="0" fillId="0" borderId="0" xfId="0" applyAlignment="1">
      <alignment vertical="center"/>
    </xf>
    <xf numFmtId="0" fontId="0" fillId="2" borderId="0" xfId="0" applyFill="1" applyAlignment="1">
      <alignment vertical="center"/>
    </xf>
    <xf numFmtId="0" fontId="6" fillId="2" borderId="0" xfId="0" applyFont="1" applyFill="1" applyAlignment="1">
      <alignment vertical="center"/>
    </xf>
    <xf numFmtId="0" fontId="2" fillId="0" borderId="8" xfId="0" applyNumberFormat="1" applyFont="1" applyBorder="1" applyAlignment="1">
      <alignment vertical="center" wrapText="1"/>
    </xf>
    <xf numFmtId="0" fontId="9" fillId="0" borderId="6" xfId="0" applyFont="1" applyBorder="1" applyAlignment="1">
      <alignment horizontal="left" vertical="center"/>
    </xf>
    <xf numFmtId="0" fontId="2" fillId="0" borderId="8" xfId="0" applyFont="1" applyBorder="1" applyAlignment="1">
      <alignment vertical="center" wrapText="1"/>
    </xf>
    <xf numFmtId="0" fontId="2" fillId="0" borderId="3" xfId="0" applyFont="1" applyBorder="1" applyAlignment="1">
      <alignment horizontal="justify"/>
    </xf>
    <xf numFmtId="0" fontId="11" fillId="0" borderId="3" xfId="0" applyFont="1" applyBorder="1">
      <alignment vertical="center"/>
    </xf>
    <xf numFmtId="0" fontId="2" fillId="0" borderId="33" xfId="0" applyFont="1" applyBorder="1" applyAlignment="1">
      <alignment vertical="center" wrapText="1"/>
    </xf>
    <xf numFmtId="0" fontId="2" fillId="0" borderId="33" xfId="0" applyFont="1" applyBorder="1" applyAlignment="1">
      <alignment horizontal="center" vertical="center"/>
    </xf>
    <xf numFmtId="0" fontId="2" fillId="0" borderId="21" xfId="0" applyFont="1" applyBorder="1" applyAlignment="1" applyProtection="1">
      <alignment vertical="center" wrapText="1"/>
      <protection locked="0"/>
    </xf>
    <xf numFmtId="0" fontId="2" fillId="0" borderId="29" xfId="0" applyFont="1" applyBorder="1" applyAlignment="1">
      <alignment horizontal="justify" vertical="top" wrapText="1"/>
    </xf>
    <xf numFmtId="0" fontId="18" fillId="0" borderId="29" xfId="0" applyFont="1" applyBorder="1" applyAlignment="1">
      <alignment horizontal="justify" vertical="center" wrapText="1"/>
    </xf>
    <xf numFmtId="0" fontId="2" fillId="0" borderId="29" xfId="0" applyFont="1" applyBorder="1" applyAlignment="1">
      <alignment horizontal="justify" vertical="center" wrapText="1"/>
    </xf>
    <xf numFmtId="0" fontId="2" fillId="2" borderId="29" xfId="0" applyFont="1" applyFill="1" applyBorder="1" applyAlignment="1">
      <alignment horizontal="justify" vertical="top" wrapText="1"/>
    </xf>
    <xf numFmtId="0" fontId="18" fillId="2" borderId="29" xfId="0" applyFont="1" applyFill="1" applyBorder="1" applyAlignment="1">
      <alignment horizontal="justify" vertical="center" wrapText="1"/>
    </xf>
    <xf numFmtId="0" fontId="18" fillId="0" borderId="29" xfId="0" applyFont="1" applyFill="1" applyBorder="1" applyAlignment="1">
      <alignment horizontal="justify" vertical="center" wrapText="1"/>
    </xf>
    <xf numFmtId="0" fontId="2" fillId="0" borderId="29" xfId="0" applyFont="1" applyBorder="1" applyAlignment="1">
      <alignment vertical="top" wrapText="1"/>
    </xf>
    <xf numFmtId="0" fontId="2" fillId="0" borderId="29" xfId="0" applyFont="1" applyBorder="1" applyAlignment="1">
      <alignment vertical="center" wrapText="1"/>
    </xf>
    <xf numFmtId="0" fontId="2" fillId="2" borderId="29" xfId="0" applyFont="1" applyFill="1" applyBorder="1" applyAlignment="1">
      <alignment vertical="top" wrapText="1"/>
    </xf>
    <xf numFmtId="0" fontId="2" fillId="0" borderId="29" xfId="0" applyFont="1" applyFill="1" applyBorder="1" applyAlignment="1">
      <alignment horizontal="justify" vertical="top" wrapText="1"/>
    </xf>
    <xf numFmtId="0" fontId="2" fillId="0" borderId="29" xfId="0" applyFont="1" applyFill="1" applyBorder="1" applyAlignment="1">
      <alignment vertical="center" wrapText="1"/>
    </xf>
    <xf numFmtId="0" fontId="2" fillId="2" borderId="29" xfId="0" applyFont="1" applyFill="1" applyBorder="1" applyAlignment="1">
      <alignment vertical="center" wrapText="1"/>
    </xf>
    <xf numFmtId="0" fontId="2" fillId="0" borderId="29" xfId="0" applyFont="1" applyBorder="1" applyAlignment="1">
      <alignment vertical="top"/>
    </xf>
    <xf numFmtId="0" fontId="2" fillId="0" borderId="29" xfId="0" applyFont="1" applyBorder="1" applyAlignment="1">
      <alignment vertical="center"/>
    </xf>
    <xf numFmtId="0" fontId="2" fillId="2" borderId="29" xfId="0" applyFont="1" applyFill="1" applyBorder="1" applyAlignment="1">
      <alignment vertical="top"/>
    </xf>
    <xf numFmtId="0" fontId="2" fillId="2" borderId="29" xfId="0" applyFont="1" applyFill="1" applyBorder="1" applyAlignment="1">
      <alignment vertical="center"/>
    </xf>
    <xf numFmtId="0" fontId="2" fillId="0" borderId="29" xfId="0" applyFont="1" applyFill="1" applyBorder="1" applyAlignment="1">
      <alignment vertical="top" wrapText="1"/>
    </xf>
    <xf numFmtId="0" fontId="2" fillId="0" borderId="29" xfId="0" applyFont="1" applyBorder="1" applyAlignment="1">
      <alignment horizontal="justify" vertical="center"/>
    </xf>
    <xf numFmtId="0" fontId="0" fillId="0" borderId="11" xfId="0" applyBorder="1">
      <alignment vertical="center"/>
    </xf>
    <xf numFmtId="0" fontId="2" fillId="0" borderId="11" xfId="0" applyFont="1" applyBorder="1" applyAlignment="1"/>
    <xf numFmtId="0" fontId="10" fillId="0" borderId="0" xfId="0" applyFont="1" applyBorder="1">
      <alignment vertical="center"/>
    </xf>
    <xf numFmtId="0" fontId="9" fillId="0" borderId="0" xfId="0" applyFont="1">
      <alignment vertical="center"/>
    </xf>
    <xf numFmtId="0" fontId="2" fillId="0" borderId="1" xfId="0" applyFont="1" applyBorder="1" applyAlignment="1">
      <alignment vertical="center" wrapText="1"/>
    </xf>
    <xf numFmtId="0" fontId="5" fillId="0" borderId="0" xfId="0" applyFont="1" applyBorder="1">
      <alignment vertical="center"/>
    </xf>
    <xf numFmtId="0" fontId="5" fillId="0" borderId="0" xfId="0" applyFont="1" applyBorder="1" applyAlignment="1">
      <alignment vertical="center"/>
    </xf>
    <xf numFmtId="0" fontId="3" fillId="0" borderId="0" xfId="0" applyFont="1" applyBorder="1" applyAlignment="1">
      <alignment horizontal="left" vertical="center"/>
    </xf>
    <xf numFmtId="0" fontId="10" fillId="0" borderId="3" xfId="0" applyFont="1" applyBorder="1" applyAlignment="1">
      <alignment horizontal="center" vertical="center" shrinkToFit="1"/>
    </xf>
    <xf numFmtId="0" fontId="5" fillId="0" borderId="2" xfId="0" applyFont="1" applyBorder="1" applyAlignment="1">
      <alignment horizontal="center"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3" xfId="0" applyFont="1" applyBorder="1" applyAlignment="1">
      <alignment horizontal="right"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horizontal="left" vertical="center" wrapText="1"/>
    </xf>
    <xf numFmtId="49" fontId="9" fillId="0" borderId="0" xfId="0" applyNumberFormat="1" applyFont="1" applyAlignment="1">
      <alignment horizontal="center" vertical="center"/>
    </xf>
    <xf numFmtId="49" fontId="9" fillId="0" borderId="0" xfId="0" applyNumberFormat="1" applyFont="1" applyAlignment="1">
      <alignment horizontal="center" vertical="top"/>
    </xf>
    <xf numFmtId="0" fontId="10" fillId="0" borderId="0" xfId="0" applyFont="1" applyBorder="1" applyAlignment="1">
      <alignment vertical="center"/>
    </xf>
    <xf numFmtId="0" fontId="2" fillId="0" borderId="34" xfId="0" applyFont="1" applyBorder="1" applyAlignment="1">
      <alignment vertical="center" wrapText="1"/>
    </xf>
    <xf numFmtId="0" fontId="2" fillId="0" borderId="1" xfId="0" applyFont="1" applyBorder="1" applyAlignment="1" applyProtection="1">
      <alignment horizontal="left" vertical="center"/>
      <protection locked="0"/>
    </xf>
    <xf numFmtId="0" fontId="2" fillId="0" borderId="1" xfId="0" applyNumberFormat="1" applyFont="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pplyProtection="1">
      <alignment horizontal="left" vertical="center"/>
      <protection locked="0"/>
    </xf>
    <xf numFmtId="0" fontId="2" fillId="0" borderId="1" xfId="0" applyFont="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9" fillId="0" borderId="0" xfId="0" applyFont="1" applyBorder="1" applyAlignment="1" applyProtection="1">
      <alignment horizontal="left" vertical="center"/>
      <protection locked="0"/>
    </xf>
    <xf numFmtId="0" fontId="9" fillId="0" borderId="12" xfId="0" applyFont="1" applyBorder="1" applyAlignment="1" applyProtection="1">
      <alignment horizontal="left" vertical="top"/>
      <protection locked="0"/>
    </xf>
    <xf numFmtId="0" fontId="9" fillId="0" borderId="42" xfId="0" applyFont="1" applyBorder="1" applyAlignment="1" applyProtection="1">
      <alignment vertical="center" wrapText="1"/>
      <protection locked="0"/>
    </xf>
    <xf numFmtId="0" fontId="2" fillId="0" borderId="42" xfId="0" applyFont="1" applyBorder="1" applyAlignment="1" applyProtection="1">
      <alignment vertical="center"/>
      <protection locked="0"/>
    </xf>
    <xf numFmtId="0" fontId="2" fillId="0" borderId="8" xfId="0" applyNumberFormat="1" applyFont="1" applyBorder="1" applyAlignment="1">
      <alignment horizontal="left" vertical="center" wrapText="1"/>
    </xf>
    <xf numFmtId="0" fontId="2" fillId="0" borderId="42" xfId="0" applyFont="1" applyBorder="1" applyAlignment="1" applyProtection="1">
      <alignment horizontal="right" vertical="center"/>
      <protection locked="0"/>
    </xf>
    <xf numFmtId="49" fontId="21" fillId="0" borderId="8" xfId="0" applyNumberFormat="1" applyFont="1" applyBorder="1" applyAlignment="1">
      <alignment horizontal="left" vertical="center"/>
    </xf>
    <xf numFmtId="0" fontId="2" fillId="0" borderId="8" xfId="0" applyFont="1" applyBorder="1" applyAlignment="1">
      <alignment horizontal="left" vertical="center"/>
    </xf>
    <xf numFmtId="0" fontId="9" fillId="0" borderId="42" xfId="0" applyFont="1" applyBorder="1" applyAlignment="1" applyProtection="1">
      <alignment horizontal="left" vertical="center" indent="2"/>
      <protection locked="0"/>
    </xf>
    <xf numFmtId="0" fontId="21" fillId="0" borderId="8" xfId="0" applyFont="1" applyBorder="1" applyAlignment="1">
      <alignment horizontal="left" vertical="center"/>
    </xf>
    <xf numFmtId="0" fontId="9" fillId="0" borderId="42" xfId="0" applyFont="1" applyBorder="1" applyAlignment="1" applyProtection="1">
      <alignment horizontal="left" vertical="center" indent="4"/>
      <protection locked="0"/>
    </xf>
    <xf numFmtId="0" fontId="2" fillId="0" borderId="42" xfId="0" applyFont="1" applyBorder="1" applyAlignment="1" applyProtection="1">
      <alignment horizontal="left" vertical="center" indent="16"/>
      <protection locked="0"/>
    </xf>
    <xf numFmtId="0" fontId="2" fillId="0" borderId="8" xfId="0" applyFont="1" applyBorder="1" applyAlignment="1">
      <alignment vertical="center"/>
    </xf>
    <xf numFmtId="0" fontId="19" fillId="2" borderId="29" xfId="0" applyFont="1" applyFill="1" applyBorder="1" applyAlignment="1">
      <alignment vertical="center" wrapText="1"/>
    </xf>
    <xf numFmtId="0" fontId="2" fillId="0" borderId="1" xfId="0" applyNumberFormat="1" applyFont="1" applyFill="1" applyBorder="1" applyAlignment="1">
      <alignment vertical="center" wrapText="1"/>
    </xf>
    <xf numFmtId="0" fontId="22" fillId="0" borderId="1" xfId="0" applyNumberFormat="1" applyFont="1" applyFill="1" applyBorder="1" applyAlignment="1">
      <alignment vertical="center" wrapText="1"/>
    </xf>
    <xf numFmtId="0" fontId="18" fillId="0" borderId="29" xfId="0" applyFont="1" applyBorder="1" applyAlignment="1">
      <alignment horizontal="justify" vertical="top" wrapText="1"/>
    </xf>
    <xf numFmtId="0" fontId="2" fillId="0" borderId="29" xfId="0" applyFont="1" applyFill="1" applyBorder="1" applyAlignment="1">
      <alignment vertical="center"/>
    </xf>
    <xf numFmtId="0" fontId="23" fillId="0" borderId="0" xfId="0" applyFont="1" applyAlignment="1">
      <alignment vertical="center"/>
    </xf>
    <xf numFmtId="0" fontId="2" fillId="0" borderId="1" xfId="0" applyNumberFormat="1" applyFont="1" applyFill="1" applyBorder="1" applyAlignment="1">
      <alignment horizontal="center" vertical="center" wrapText="1"/>
    </xf>
    <xf numFmtId="0" fontId="2" fillId="0" borderId="40" xfId="0" applyNumberFormat="1" applyFont="1" applyFill="1" applyBorder="1" applyAlignment="1">
      <alignment horizontal="left" vertical="center" wrapText="1"/>
    </xf>
    <xf numFmtId="0" fontId="2" fillId="0" borderId="40" xfId="0" applyFont="1" applyFill="1" applyBorder="1" applyAlignment="1" applyProtection="1">
      <alignment horizontal="left" vertical="center"/>
      <protection locked="0"/>
    </xf>
    <xf numFmtId="0" fontId="2" fillId="0" borderId="40" xfId="0" applyFont="1" applyBorder="1" applyAlignment="1">
      <alignment vertical="center" wrapText="1"/>
    </xf>
    <xf numFmtId="0" fontId="2" fillId="0" borderId="34" xfId="0" applyFont="1" applyFill="1" applyBorder="1" applyAlignment="1">
      <alignment vertical="center" wrapText="1"/>
    </xf>
    <xf numFmtId="0" fontId="2" fillId="0" borderId="34" xfId="0" applyFont="1" applyBorder="1">
      <alignment vertical="center"/>
    </xf>
    <xf numFmtId="0" fontId="2" fillId="0" borderId="34" xfId="0" applyFont="1" applyFill="1" applyBorder="1">
      <alignment vertical="center"/>
    </xf>
    <xf numFmtId="0" fontId="2" fillId="0" borderId="40" xfId="0" applyFont="1" applyBorder="1">
      <alignment vertical="center"/>
    </xf>
    <xf numFmtId="0" fontId="0" fillId="0" borderId="44" xfId="0" applyBorder="1">
      <alignment vertical="center"/>
    </xf>
    <xf numFmtId="0" fontId="2" fillId="0" borderId="40" xfId="0" applyFont="1" applyBorder="1" applyAlignment="1">
      <alignment vertical="top" wrapText="1"/>
    </xf>
    <xf numFmtId="0" fontId="22" fillId="0" borderId="29" xfId="0" applyFont="1" applyBorder="1" applyAlignment="1">
      <alignment vertical="center" wrapText="1"/>
    </xf>
    <xf numFmtId="0" fontId="22" fillId="0" borderId="29" xfId="0" applyFont="1" applyFill="1" applyBorder="1" applyAlignment="1">
      <alignment vertical="center" wrapText="1"/>
    </xf>
    <xf numFmtId="0" fontId="2" fillId="0" borderId="34" xfId="0" applyFont="1" applyBorder="1" applyAlignment="1">
      <alignment vertical="top" wrapText="1"/>
    </xf>
    <xf numFmtId="0" fontId="2" fillId="0" borderId="41" xfId="0" applyFont="1" applyBorder="1" applyAlignment="1">
      <alignment vertical="top" wrapText="1"/>
    </xf>
    <xf numFmtId="0" fontId="2" fillId="0" borderId="40" xfId="0" applyNumberFormat="1" applyFont="1" applyBorder="1" applyAlignment="1">
      <alignment vertical="top" wrapText="1"/>
    </xf>
    <xf numFmtId="0" fontId="2" fillId="0" borderId="34" xfId="0" applyNumberFormat="1" applyFont="1" applyBorder="1" applyAlignment="1">
      <alignment vertical="top" wrapText="1"/>
    </xf>
    <xf numFmtId="0" fontId="0" fillId="0" borderId="0" xfId="0" applyFill="1" applyAlignment="1">
      <alignment vertical="center"/>
    </xf>
    <xf numFmtId="0" fontId="2" fillId="0" borderId="8" xfId="0" applyFont="1" applyFill="1" applyBorder="1">
      <alignment vertical="center"/>
    </xf>
    <xf numFmtId="0" fontId="2" fillId="0" borderId="1" xfId="0" applyFont="1" applyBorder="1" applyAlignment="1">
      <alignment vertical="top" wrapText="1"/>
    </xf>
    <xf numFmtId="0" fontId="23" fillId="0" borderId="29" xfId="0" applyFont="1" applyBorder="1" applyAlignment="1">
      <alignment vertical="center"/>
    </xf>
    <xf numFmtId="0" fontId="23" fillId="2" borderId="29" xfId="0" applyFont="1" applyFill="1" applyBorder="1" applyAlignment="1">
      <alignment vertical="center"/>
    </xf>
    <xf numFmtId="0" fontId="0" fillId="0" borderId="29" xfId="0" applyBorder="1" applyAlignment="1">
      <alignment vertical="center"/>
    </xf>
    <xf numFmtId="0" fontId="0" fillId="2" borderId="29" xfId="0" applyFill="1" applyBorder="1" applyAlignment="1">
      <alignment vertical="center"/>
    </xf>
    <xf numFmtId="0" fontId="23" fillId="0" borderId="29" xfId="0" applyFont="1" applyFill="1" applyBorder="1" applyAlignment="1">
      <alignment vertical="center"/>
    </xf>
    <xf numFmtId="0" fontId="0" fillId="0" borderId="29" xfId="0" applyFill="1" applyBorder="1" applyAlignment="1">
      <alignment vertical="center"/>
    </xf>
    <xf numFmtId="0" fontId="24" fillId="2" borderId="29" xfId="0" applyFont="1" applyFill="1" applyBorder="1" applyAlignment="1">
      <alignment vertical="center" wrapText="1"/>
    </xf>
    <xf numFmtId="0" fontId="0" fillId="0" borderId="29" xfId="0" applyBorder="1" applyAlignment="1">
      <alignment vertical="top" wrapText="1"/>
    </xf>
    <xf numFmtId="0" fontId="0" fillId="2" borderId="29" xfId="0" applyFill="1" applyBorder="1" applyAlignment="1">
      <alignment vertical="top" wrapText="1"/>
    </xf>
    <xf numFmtId="0" fontId="0" fillId="2" borderId="29" xfId="0" applyFill="1" applyBorder="1" applyAlignment="1">
      <alignment vertical="center" wrapText="1"/>
    </xf>
    <xf numFmtId="0" fontId="2" fillId="0" borderId="42" xfId="0" applyFont="1" applyBorder="1" applyAlignment="1" applyProtection="1">
      <alignment vertical="center" wrapText="1"/>
      <protection locked="0"/>
    </xf>
    <xf numFmtId="0" fontId="2" fillId="0" borderId="2" xfId="0" applyFont="1" applyBorder="1">
      <alignment vertical="center"/>
    </xf>
    <xf numFmtId="0" fontId="2" fillId="0" borderId="0" xfId="0" applyFont="1" applyAlignment="1">
      <alignment vertical="center" wrapText="1"/>
    </xf>
    <xf numFmtId="0" fontId="2" fillId="0" borderId="1" xfId="0" applyNumberFormat="1" applyFont="1" applyFill="1" applyBorder="1" applyAlignment="1">
      <alignment vertical="top" wrapText="1"/>
    </xf>
    <xf numFmtId="0" fontId="2" fillId="0" borderId="1" xfId="0" applyFont="1" applyFill="1" applyBorder="1" applyAlignment="1">
      <alignment vertical="top"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41" xfId="0" applyFont="1" applyBorder="1" applyAlignment="1">
      <alignment vertical="center" wrapText="1"/>
    </xf>
    <xf numFmtId="0" fontId="10" fillId="0" borderId="0" xfId="0" applyFont="1" applyBorder="1" applyAlignment="1">
      <alignment horizontal="center" vertical="center"/>
    </xf>
    <xf numFmtId="0" fontId="10" fillId="0" borderId="3" xfId="0" applyFont="1" applyBorder="1" applyAlignment="1" applyProtection="1">
      <alignment horizontal="center" vertical="center" shrinkToFit="1"/>
      <protection locked="0"/>
    </xf>
    <xf numFmtId="0" fontId="10" fillId="0" borderId="3" xfId="0" applyFont="1" applyBorder="1" applyAlignment="1">
      <alignment horizontal="center" vertical="center"/>
    </xf>
    <xf numFmtId="0" fontId="9" fillId="0" borderId="0" xfId="0" applyFont="1" applyAlignment="1">
      <alignment horizontal="center" vertical="top"/>
    </xf>
    <xf numFmtId="0" fontId="9" fillId="0" borderId="9" xfId="0" applyFont="1" applyBorder="1" applyAlignment="1" applyProtection="1">
      <alignment horizontal="center" vertical="center"/>
      <protection locked="0"/>
    </xf>
    <xf numFmtId="0" fontId="9" fillId="0" borderId="0" xfId="0" applyFont="1" applyBorder="1">
      <alignment vertical="center"/>
    </xf>
    <xf numFmtId="58" fontId="5" fillId="0" borderId="0" xfId="0" applyNumberFormat="1" applyFont="1" applyBorder="1" applyAlignment="1" applyProtection="1">
      <alignment horizontal="right" vertical="center"/>
      <protection locked="0"/>
    </xf>
    <xf numFmtId="0" fontId="9" fillId="0" borderId="0" xfId="0" applyFont="1" applyBorder="1" applyAlignment="1" applyProtection="1">
      <alignment vertical="center" wrapText="1" shrinkToFit="1"/>
      <protection locked="0"/>
    </xf>
    <xf numFmtId="0" fontId="2" fillId="0" borderId="0" xfId="0" applyFont="1" applyBorder="1" applyAlignment="1" applyProtection="1">
      <alignment vertical="center" shrinkToFit="1"/>
      <protection locked="0"/>
    </xf>
    <xf numFmtId="0" fontId="9" fillId="0" borderId="0" xfId="0" applyFont="1" applyBorder="1" applyAlignment="1" applyProtection="1">
      <alignment vertical="center" shrinkToFit="1"/>
      <protection locked="0"/>
    </xf>
    <xf numFmtId="0" fontId="2" fillId="0" borderId="0" xfId="0" applyFont="1" applyBorder="1" applyAlignment="1" applyProtection="1">
      <alignment vertical="center" wrapText="1" shrinkToFit="1"/>
      <protection locked="0"/>
    </xf>
    <xf numFmtId="0" fontId="10" fillId="0" borderId="3" xfId="0" applyFont="1" applyBorder="1" applyAlignment="1" applyProtection="1">
      <alignment horizontal="center" vertical="center" shrinkToFit="1"/>
    </xf>
    <xf numFmtId="0" fontId="10" fillId="0" borderId="5" xfId="0" applyFont="1" applyBorder="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lignment vertical="center"/>
    </xf>
    <xf numFmtId="0" fontId="10" fillId="0" borderId="9" xfId="0" applyFont="1" applyBorder="1" applyAlignment="1">
      <alignment vertical="center"/>
    </xf>
    <xf numFmtId="0" fontId="10" fillId="0" borderId="9" xfId="0" applyFont="1" applyBorder="1">
      <alignment vertical="center"/>
    </xf>
    <xf numFmtId="0" fontId="10" fillId="0" borderId="10" xfId="0" applyFont="1" applyBorder="1">
      <alignment vertical="center"/>
    </xf>
    <xf numFmtId="0" fontId="10" fillId="0" borderId="11" xfId="0" applyFont="1" applyBorder="1" applyAlignment="1">
      <alignment vertical="center"/>
    </xf>
    <xf numFmtId="0" fontId="10" fillId="0" borderId="4" xfId="0" applyFont="1" applyBorder="1" applyAlignment="1">
      <alignment horizontal="left" vertical="center"/>
    </xf>
    <xf numFmtId="0" fontId="10" fillId="0" borderId="4" xfId="0" applyFont="1" applyBorder="1" applyAlignment="1">
      <alignment vertical="center"/>
    </xf>
    <xf numFmtId="0" fontId="2" fillId="0" borderId="8"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8" xfId="0" applyFont="1" applyBorder="1" applyAlignment="1">
      <alignment vertical="top" wrapText="1"/>
    </xf>
    <xf numFmtId="0" fontId="2" fillId="0" borderId="40" xfId="0" applyFont="1" applyFill="1" applyBorder="1" applyAlignment="1">
      <alignment vertical="top" wrapText="1"/>
    </xf>
    <xf numFmtId="0" fontId="11" fillId="0" borderId="42" xfId="0" applyFont="1" applyBorder="1" applyAlignment="1" applyProtection="1">
      <alignment horizontal="left" vertical="center" wrapText="1"/>
      <protection locked="0"/>
    </xf>
    <xf numFmtId="0" fontId="9" fillId="0" borderId="42" xfId="0" applyFont="1" applyBorder="1" applyAlignment="1" applyProtection="1">
      <alignment horizontal="left" vertical="center" wrapText="1"/>
      <protection locked="0"/>
    </xf>
    <xf numFmtId="0" fontId="2" fillId="0" borderId="42" xfId="0" applyFont="1" applyBorder="1" applyAlignment="1" applyProtection="1">
      <alignment horizontal="left" vertical="center" wrapText="1"/>
      <protection locked="0"/>
    </xf>
    <xf numFmtId="0" fontId="2" fillId="0" borderId="43" xfId="0" applyFont="1" applyBorder="1" applyAlignment="1" applyProtection="1">
      <alignment horizontal="left" vertical="center" wrapText="1"/>
      <protection locked="0"/>
    </xf>
    <xf numFmtId="0" fontId="2" fillId="0" borderId="1" xfId="0" applyFont="1" applyBorder="1" applyAlignment="1">
      <alignment vertical="center"/>
    </xf>
    <xf numFmtId="0" fontId="10" fillId="0" borderId="3"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protection locked="0"/>
    </xf>
    <xf numFmtId="0" fontId="2" fillId="0" borderId="0" xfId="0" applyFont="1" applyBorder="1" applyAlignment="1" applyProtection="1">
      <alignment horizontal="left" vertical="center" wrapText="1" shrinkToFit="1"/>
      <protection locked="0"/>
    </xf>
    <xf numFmtId="0" fontId="11" fillId="2" borderId="29" xfId="0" applyFont="1" applyFill="1" applyBorder="1" applyAlignment="1">
      <alignment vertical="center" wrapText="1"/>
    </xf>
    <xf numFmtId="0" fontId="25" fillId="0" borderId="29" xfId="0" applyFont="1" applyBorder="1" applyAlignment="1">
      <alignment vertical="top" wrapText="1"/>
    </xf>
    <xf numFmtId="0" fontId="0" fillId="0" borderId="0" xfId="0" applyAlignment="1">
      <alignment horizontal="center" vertical="center"/>
    </xf>
    <xf numFmtId="0" fontId="2" fillId="0" borderId="1" xfId="0" applyFont="1" applyBorder="1" applyAlignment="1">
      <alignment horizontal="left" vertical="center" wrapText="1"/>
    </xf>
    <xf numFmtId="0" fontId="10" fillId="0" borderId="3"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5" fillId="0" borderId="2" xfId="0" applyFont="1" applyBorder="1" applyAlignment="1">
      <alignment horizontal="left" vertical="center" wrapText="1"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wrapText="1" shrinkToFit="1"/>
    </xf>
    <xf numFmtId="0" fontId="9" fillId="0" borderId="0" xfId="0" applyFont="1" applyAlignment="1">
      <alignment horizontal="left" vertical="top" wrapText="1"/>
    </xf>
    <xf numFmtId="0" fontId="9" fillId="0" borderId="0" xfId="0" applyFont="1" applyAlignment="1">
      <alignment horizontal="left" vertical="center" wrapText="1"/>
    </xf>
    <xf numFmtId="0" fontId="9" fillId="0" borderId="0" xfId="0" applyFont="1" applyAlignment="1">
      <alignment horizontal="left" vertical="center" shrinkToFi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left" vertical="center" wrapText="1"/>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4" fillId="0" borderId="35" xfId="0" applyFont="1" applyBorder="1" applyAlignment="1" applyProtection="1">
      <alignment horizontal="center" vertical="center" wrapText="1" shrinkToFit="1"/>
      <protection locked="0"/>
    </xf>
    <xf numFmtId="0" fontId="14" fillId="0" borderId="36" xfId="0" applyFont="1" applyBorder="1" applyAlignment="1" applyProtection="1">
      <alignment horizontal="center" vertical="center" wrapText="1" shrinkToFit="1"/>
      <protection locked="0"/>
    </xf>
    <xf numFmtId="0" fontId="14" fillId="0" borderId="37" xfId="0" applyFont="1" applyBorder="1" applyAlignment="1" applyProtection="1">
      <alignment horizontal="center" vertical="center" wrapText="1" shrinkToFit="1"/>
      <protection locked="0"/>
    </xf>
    <xf numFmtId="0" fontId="9" fillId="0" borderId="0" xfId="0" applyFont="1" applyAlignment="1">
      <alignment horizontal="center" vertical="top"/>
    </xf>
    <xf numFmtId="0" fontId="10" fillId="0" borderId="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Border="1" applyAlignment="1">
      <alignment horizontal="center" vertical="center"/>
    </xf>
    <xf numFmtId="0" fontId="10" fillId="0" borderId="3" xfId="0" applyFont="1" applyBorder="1" applyAlignment="1" applyProtection="1">
      <alignment horizontal="left" vertical="center" shrinkToFit="1"/>
      <protection locked="0"/>
    </xf>
    <xf numFmtId="0" fontId="10" fillId="0" borderId="4" xfId="0" applyFont="1" applyBorder="1" applyAlignment="1" applyProtection="1">
      <alignment horizontal="left" vertical="center" shrinkToFit="1"/>
      <protection locked="0"/>
    </xf>
    <xf numFmtId="0" fontId="10" fillId="0" borderId="2" xfId="0" applyFont="1" applyBorder="1" applyAlignment="1">
      <alignment horizontal="right" vertical="center" shrinkToFit="1"/>
    </xf>
    <xf numFmtId="0" fontId="10" fillId="0" borderId="3" xfId="0" applyFont="1" applyBorder="1" applyAlignment="1">
      <alignment horizontal="right" vertical="center" shrinkToFit="1"/>
    </xf>
    <xf numFmtId="0" fontId="5" fillId="0" borderId="2" xfId="0" applyFont="1" applyBorder="1" applyAlignment="1">
      <alignment horizontal="center" vertical="center"/>
    </xf>
    <xf numFmtId="0" fontId="10" fillId="0" borderId="2" xfId="0" applyFont="1" applyBorder="1" applyAlignment="1">
      <alignment horizontal="center" vertical="center" wrapText="1" shrinkToFi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2"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2"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0" borderId="11" xfId="0" applyFont="1" applyBorder="1" applyAlignment="1" applyProtection="1">
      <alignment horizontal="center" vertical="center"/>
      <protection locked="0"/>
    </xf>
    <xf numFmtId="0" fontId="2" fillId="0" borderId="4" xfId="0" applyFont="1" applyBorder="1" applyAlignment="1" applyProtection="1">
      <alignment horizontal="center" vertical="center" shrinkToFit="1"/>
      <protection locked="0"/>
    </xf>
    <xf numFmtId="0" fontId="2" fillId="0" borderId="22"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14"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shrinkToFit="1"/>
      <protection locked="0"/>
    </xf>
    <xf numFmtId="0" fontId="2" fillId="0" borderId="16" xfId="0" applyFont="1" applyBorder="1" applyAlignment="1" applyProtection="1">
      <alignment horizontal="left" vertical="center" shrinkToFit="1"/>
      <protection locked="0"/>
    </xf>
    <xf numFmtId="0" fontId="2" fillId="0" borderId="24" xfId="0" applyFont="1" applyBorder="1" applyAlignment="1" applyProtection="1">
      <alignment horizontal="left" vertical="center" shrinkToFit="1"/>
      <protection locked="0"/>
    </xf>
    <xf numFmtId="0" fontId="2" fillId="0" borderId="21" xfId="0" applyFont="1" applyBorder="1" applyAlignment="1" applyProtection="1">
      <alignment horizontal="left" vertical="center" shrinkToFit="1"/>
      <protection locked="0"/>
    </xf>
    <xf numFmtId="0" fontId="2" fillId="0" borderId="18" xfId="0" applyFont="1" applyBorder="1" applyAlignment="1" applyProtection="1">
      <alignment horizontal="left" vertical="center" shrinkToFit="1"/>
      <protection locked="0"/>
    </xf>
    <xf numFmtId="0" fontId="2" fillId="0" borderId="1" xfId="0" applyFont="1" applyBorder="1" applyAlignment="1">
      <alignment horizontal="left" vertical="center" wrapText="1"/>
    </xf>
    <xf numFmtId="0" fontId="2" fillId="0" borderId="6"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9" fillId="0" borderId="2"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9" fillId="0" borderId="4" xfId="0" applyFont="1" applyBorder="1" applyAlignment="1">
      <alignment horizontal="left" vertical="center"/>
    </xf>
    <xf numFmtId="0" fontId="2" fillId="2" borderId="2" xfId="0" applyFont="1" applyFill="1" applyBorder="1" applyAlignment="1">
      <alignment horizontal="left" vertical="top" wrapText="1"/>
    </xf>
    <xf numFmtId="0" fontId="2" fillId="2" borderId="4" xfId="0" applyFont="1" applyFill="1" applyBorder="1" applyAlignment="1">
      <alignment horizontal="left" vertical="top" wrapText="1"/>
    </xf>
    <xf numFmtId="0" fontId="9" fillId="2" borderId="2" xfId="0" applyNumberFormat="1" applyFont="1" applyFill="1" applyBorder="1" applyAlignment="1">
      <alignment horizontal="left" vertical="center" wrapText="1"/>
    </xf>
    <xf numFmtId="0" fontId="9" fillId="2" borderId="4" xfId="0" applyNumberFormat="1"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9" fillId="2" borderId="1" xfId="0" applyNumberFormat="1" applyFont="1" applyFill="1" applyBorder="1" applyAlignment="1">
      <alignment horizontal="left" vertical="center" wrapText="1"/>
    </xf>
    <xf numFmtId="0" fontId="2" fillId="2" borderId="1" xfId="0" applyFont="1" applyFill="1" applyBorder="1" applyAlignment="1">
      <alignment horizontal="left" vertical="top" wrapText="1"/>
    </xf>
    <xf numFmtId="0" fontId="2" fillId="2" borderId="1" xfId="0" applyFont="1" applyFill="1" applyBorder="1" applyAlignment="1">
      <alignment horizontal="left" vertical="center" wrapText="1"/>
    </xf>
    <xf numFmtId="0" fontId="22" fillId="3" borderId="2" xfId="0" applyNumberFormat="1" applyFont="1" applyFill="1" applyBorder="1" applyAlignment="1">
      <alignment horizontal="left" vertical="center" wrapText="1"/>
    </xf>
    <xf numFmtId="0" fontId="22" fillId="3" borderId="4" xfId="0" applyNumberFormat="1" applyFont="1" applyFill="1" applyBorder="1" applyAlignment="1">
      <alignment horizontal="left" vertical="center" wrapText="1"/>
    </xf>
    <xf numFmtId="0" fontId="2" fillId="0" borderId="34" xfId="0" applyFont="1" applyBorder="1" applyAlignment="1">
      <alignment horizontal="center" vertical="center" wrapText="1"/>
    </xf>
    <xf numFmtId="0" fontId="2" fillId="0" borderId="41" xfId="0" applyFont="1" applyBorder="1" applyAlignment="1">
      <alignment horizontal="center" vertical="center" wrapText="1"/>
    </xf>
    <xf numFmtId="0" fontId="2" fillId="2" borderId="38" xfId="0" applyNumberFormat="1" applyFont="1" applyFill="1" applyBorder="1" applyAlignment="1">
      <alignment horizontal="left" vertical="center"/>
    </xf>
    <xf numFmtId="0" fontId="2" fillId="2" borderId="39"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wrapText="1"/>
    </xf>
    <xf numFmtId="0" fontId="22" fillId="2" borderId="2" xfId="0" applyNumberFormat="1" applyFont="1" applyFill="1" applyBorder="1" applyAlignment="1">
      <alignment horizontal="left" vertical="center" wrapText="1"/>
    </xf>
    <xf numFmtId="0" fontId="22" fillId="2" borderId="4" xfId="0" applyNumberFormat="1" applyFont="1" applyFill="1" applyBorder="1" applyAlignment="1">
      <alignment horizontal="left" vertical="center" wrapText="1"/>
    </xf>
    <xf numFmtId="0" fontId="23" fillId="0" borderId="45" xfId="0" applyFont="1" applyBorder="1" applyAlignment="1">
      <alignment horizontal="center" vertical="center"/>
    </xf>
    <xf numFmtId="0" fontId="26" fillId="0" borderId="45" xfId="0" applyFont="1" applyBorder="1" applyAlignment="1">
      <alignment horizontal="center" vertical="center"/>
    </xf>
    <xf numFmtId="0" fontId="2" fillId="2" borderId="29" xfId="0" applyFont="1" applyFill="1" applyBorder="1" applyAlignment="1">
      <alignment horizontal="center" vertical="center" wrapText="1"/>
    </xf>
    <xf numFmtId="0" fontId="2" fillId="0" borderId="40" xfId="0" applyFont="1" applyBorder="1" applyAlignment="1">
      <alignment horizontal="left" vertical="top" wrapText="1"/>
    </xf>
    <xf numFmtId="0" fontId="2" fillId="0" borderId="1" xfId="0" applyFont="1" applyBorder="1" applyAlignment="1">
      <alignment horizontal="left" vertical="top" wrapText="1"/>
    </xf>
    <xf numFmtId="0" fontId="2" fillId="2" borderId="2" xfId="0" applyNumberFormat="1" applyFont="1" applyFill="1" applyBorder="1" applyAlignment="1">
      <alignment horizontal="left" vertical="center"/>
    </xf>
    <xf numFmtId="0" fontId="2" fillId="2" borderId="4" xfId="0" applyNumberFormat="1" applyFont="1" applyFill="1" applyBorder="1" applyAlignment="1">
      <alignment horizontal="left" vertical="center"/>
    </xf>
    <xf numFmtId="0" fontId="22" fillId="0" borderId="1"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0.emf"/><Relationship Id="rId13" Type="http://schemas.openxmlformats.org/officeDocument/2006/relationships/image" Target="../media/image15.emf"/><Relationship Id="rId18" Type="http://schemas.openxmlformats.org/officeDocument/2006/relationships/image" Target="../media/image20.emf"/><Relationship Id="rId3" Type="http://schemas.openxmlformats.org/officeDocument/2006/relationships/image" Target="../media/image5.emf"/><Relationship Id="rId7" Type="http://schemas.openxmlformats.org/officeDocument/2006/relationships/image" Target="../media/image9.emf"/><Relationship Id="rId12" Type="http://schemas.openxmlformats.org/officeDocument/2006/relationships/image" Target="../media/image14.emf"/><Relationship Id="rId17" Type="http://schemas.openxmlformats.org/officeDocument/2006/relationships/image" Target="../media/image19.emf"/><Relationship Id="rId2" Type="http://schemas.openxmlformats.org/officeDocument/2006/relationships/image" Target="../media/image4.emf"/><Relationship Id="rId16" Type="http://schemas.openxmlformats.org/officeDocument/2006/relationships/image" Target="../media/image18.emf"/><Relationship Id="rId1" Type="http://schemas.openxmlformats.org/officeDocument/2006/relationships/image" Target="../media/image3.emf"/><Relationship Id="rId6" Type="http://schemas.openxmlformats.org/officeDocument/2006/relationships/image" Target="../media/image8.emf"/><Relationship Id="rId11" Type="http://schemas.openxmlformats.org/officeDocument/2006/relationships/image" Target="../media/image13.emf"/><Relationship Id="rId5" Type="http://schemas.openxmlformats.org/officeDocument/2006/relationships/image" Target="../media/image7.emf"/><Relationship Id="rId15" Type="http://schemas.openxmlformats.org/officeDocument/2006/relationships/image" Target="../media/image17.emf"/><Relationship Id="rId10" Type="http://schemas.openxmlformats.org/officeDocument/2006/relationships/image" Target="../media/image12.emf"/><Relationship Id="rId19" Type="http://schemas.openxmlformats.org/officeDocument/2006/relationships/image" Target="../media/image21.emf"/><Relationship Id="rId4" Type="http://schemas.openxmlformats.org/officeDocument/2006/relationships/image" Target="../media/image6.emf"/><Relationship Id="rId9" Type="http://schemas.openxmlformats.org/officeDocument/2006/relationships/image" Target="../media/image11.emf"/><Relationship Id="rId14"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20</xdr:row>
          <xdr:rowOff>361950</xdr:rowOff>
        </xdr:from>
        <xdr:to>
          <xdr:col>6</xdr:col>
          <xdr:colOff>57150</xdr:colOff>
          <xdr:row>22</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180975</xdr:rowOff>
        </xdr:from>
        <xdr:to>
          <xdr:col>6</xdr:col>
          <xdr:colOff>57150</xdr:colOff>
          <xdr:row>25</xdr:row>
          <xdr:rowOff>38100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171450</xdr:rowOff>
        </xdr:from>
        <xdr:to>
          <xdr:col>6</xdr:col>
          <xdr:colOff>57150</xdr:colOff>
          <xdr:row>23</xdr:row>
          <xdr:rowOff>28575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180975</xdr:rowOff>
        </xdr:from>
        <xdr:to>
          <xdr:col>6</xdr:col>
          <xdr:colOff>57150</xdr:colOff>
          <xdr:row>26</xdr:row>
          <xdr:rowOff>38100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180975</xdr:rowOff>
        </xdr:from>
        <xdr:to>
          <xdr:col>6</xdr:col>
          <xdr:colOff>57150</xdr:colOff>
          <xdr:row>24</xdr:row>
          <xdr:rowOff>38100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27</xdr:row>
          <xdr:rowOff>47625</xdr:rowOff>
        </xdr:from>
        <xdr:to>
          <xdr:col>8</xdr:col>
          <xdr:colOff>247650</xdr:colOff>
          <xdr:row>27</xdr:row>
          <xdr:rowOff>323850</xdr:rowOff>
        </xdr:to>
        <xdr:sp macro="" textlink="">
          <xdr:nvSpPr>
            <xdr:cNvPr id="2075" name="CheckBox1" hidden="1">
              <a:extLst>
                <a:ext uri="{63B3BB69-23CF-44E3-9099-C40C66FF867C}">
                  <a14:compatExt spid="_x0000_s2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27</xdr:row>
          <xdr:rowOff>47625</xdr:rowOff>
        </xdr:from>
        <xdr:to>
          <xdr:col>12</xdr:col>
          <xdr:colOff>276225</xdr:colOff>
          <xdr:row>27</xdr:row>
          <xdr:rowOff>323850</xdr:rowOff>
        </xdr:to>
        <xdr:sp macro="" textlink="">
          <xdr:nvSpPr>
            <xdr:cNvPr id="2077" name="CheckBox2" hidden="1">
              <a:extLst>
                <a:ext uri="{63B3BB69-23CF-44E3-9099-C40C66FF867C}">
                  <a14:compatExt spid="_x0000_s2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27</xdr:row>
          <xdr:rowOff>9525</xdr:rowOff>
        </xdr:from>
        <xdr:to>
          <xdr:col>3</xdr:col>
          <xdr:colOff>0</xdr:colOff>
          <xdr:row>28</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9525</xdr:rowOff>
        </xdr:from>
        <xdr:to>
          <xdr:col>3</xdr:col>
          <xdr:colOff>0</xdr:colOff>
          <xdr:row>29</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29</xdr:row>
          <xdr:rowOff>9525</xdr:rowOff>
        </xdr:from>
        <xdr:to>
          <xdr:col>3</xdr:col>
          <xdr:colOff>0</xdr:colOff>
          <xdr:row>30</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9525</xdr:rowOff>
        </xdr:from>
        <xdr:to>
          <xdr:col>3</xdr:col>
          <xdr:colOff>0</xdr:colOff>
          <xdr:row>31</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9525</xdr:rowOff>
        </xdr:from>
        <xdr:to>
          <xdr:col>3</xdr:col>
          <xdr:colOff>0</xdr:colOff>
          <xdr:row>32</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0</xdr:rowOff>
        </xdr:from>
        <xdr:to>
          <xdr:col>3</xdr:col>
          <xdr:colOff>0</xdr:colOff>
          <xdr:row>25</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24</xdr:row>
          <xdr:rowOff>0</xdr:rowOff>
        </xdr:from>
        <xdr:to>
          <xdr:col>6</xdr:col>
          <xdr:colOff>28575</xdr:colOff>
          <xdr:row>25</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483578</xdr:colOff>
      <xdr:row>25</xdr:row>
      <xdr:rowOff>29308</xdr:rowOff>
    </xdr:from>
    <xdr:to>
      <xdr:col>5</xdr:col>
      <xdr:colOff>139212</xdr:colOff>
      <xdr:row>25</xdr:row>
      <xdr:rowOff>219807</xdr:rowOff>
    </xdr:to>
    <xdr:sp macro="" textlink="">
      <xdr:nvSpPr>
        <xdr:cNvPr id="2" name="テキスト ボックス 1"/>
        <xdr:cNvSpPr txBox="1"/>
      </xdr:nvSpPr>
      <xdr:spPr>
        <a:xfrm>
          <a:off x="3429001" y="6059366"/>
          <a:ext cx="344365"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tlCol="0" anchor="ctr">
          <a:noAutofit/>
        </a:bodyPr>
        <a:lstStyle/>
        <a:p>
          <a:r>
            <a:rPr kumimoji="1" lang="ja-JP" altLang="en-US" sz="900">
              <a:latin typeface="ＭＳ 明朝" panose="02020609040205080304" pitchFamily="17" charset="-128"/>
              <a:ea typeface="ＭＳ 明朝" panose="02020609040205080304" pitchFamily="17" charset="-128"/>
            </a:rPr>
            <a:t>箇所</a:t>
          </a:r>
        </a:p>
      </xdr:txBody>
    </xdr:sp>
    <xdr:clientData/>
  </xdr:twoCellAnchor>
  <xdr:twoCellAnchor>
    <xdr:from>
      <xdr:col>4</xdr:col>
      <xdr:colOff>476250</xdr:colOff>
      <xdr:row>26</xdr:row>
      <xdr:rowOff>58617</xdr:rowOff>
    </xdr:from>
    <xdr:to>
      <xdr:col>5</xdr:col>
      <xdr:colOff>117235</xdr:colOff>
      <xdr:row>26</xdr:row>
      <xdr:rowOff>197829</xdr:rowOff>
    </xdr:to>
    <xdr:sp macro="" textlink="">
      <xdr:nvSpPr>
        <xdr:cNvPr id="29" name="テキスト ボックス 28"/>
        <xdr:cNvSpPr txBox="1"/>
      </xdr:nvSpPr>
      <xdr:spPr>
        <a:xfrm>
          <a:off x="3421673" y="6330463"/>
          <a:ext cx="329716" cy="139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tlCol="0" anchor="ctr">
          <a:noAutofit/>
        </a:bodyPr>
        <a:lstStyle/>
        <a:p>
          <a:r>
            <a:rPr kumimoji="1" lang="ja-JP" altLang="en-US" sz="900">
              <a:latin typeface="ＭＳ 明朝" panose="02020609040205080304" pitchFamily="17" charset="-128"/>
              <a:ea typeface="ＭＳ 明朝" panose="02020609040205080304" pitchFamily="17" charset="-128"/>
            </a:rPr>
            <a:t>箇所</a:t>
          </a:r>
        </a:p>
      </xdr:txBody>
    </xdr:sp>
    <xdr:clientData/>
  </xdr:twoCellAnchor>
  <xdr:twoCellAnchor>
    <xdr:from>
      <xdr:col>6</xdr:col>
      <xdr:colOff>249117</xdr:colOff>
      <xdr:row>25</xdr:row>
      <xdr:rowOff>29308</xdr:rowOff>
    </xdr:from>
    <xdr:to>
      <xdr:col>7</xdr:col>
      <xdr:colOff>65944</xdr:colOff>
      <xdr:row>25</xdr:row>
      <xdr:rowOff>227134</xdr:rowOff>
    </xdr:to>
    <xdr:sp macro="" textlink="">
      <xdr:nvSpPr>
        <xdr:cNvPr id="30" name="テキスト ボックス 29"/>
        <xdr:cNvSpPr txBox="1"/>
      </xdr:nvSpPr>
      <xdr:spPr>
        <a:xfrm>
          <a:off x="4608636" y="6059366"/>
          <a:ext cx="424962" cy="197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oAutofit/>
        </a:bodyPr>
        <a:lstStyle/>
        <a:p>
          <a:r>
            <a:rPr kumimoji="1" lang="ja-JP" altLang="en-US" sz="900">
              <a:latin typeface="ＭＳ 明朝" panose="02020609040205080304" pitchFamily="17" charset="-128"/>
              <a:ea typeface="ＭＳ 明朝" panose="02020609040205080304" pitchFamily="17" charset="-128"/>
            </a:rPr>
            <a:t>箇所</a:t>
          </a:r>
        </a:p>
      </xdr:txBody>
    </xdr:sp>
    <xdr:clientData/>
  </xdr:twoCellAnchor>
  <xdr:twoCellAnchor>
    <xdr:from>
      <xdr:col>8</xdr:col>
      <xdr:colOff>439617</xdr:colOff>
      <xdr:row>25</xdr:row>
      <xdr:rowOff>65943</xdr:rowOff>
    </xdr:from>
    <xdr:to>
      <xdr:col>9</xdr:col>
      <xdr:colOff>205156</xdr:colOff>
      <xdr:row>25</xdr:row>
      <xdr:rowOff>183175</xdr:rowOff>
    </xdr:to>
    <xdr:sp macro="" textlink="">
      <xdr:nvSpPr>
        <xdr:cNvPr id="31" name="テキスト ボックス 30"/>
        <xdr:cNvSpPr txBox="1"/>
      </xdr:nvSpPr>
      <xdr:spPr>
        <a:xfrm>
          <a:off x="5971444" y="6096001"/>
          <a:ext cx="483577" cy="1172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oAutofit/>
        </a:bodyPr>
        <a:lstStyle/>
        <a:p>
          <a:r>
            <a:rPr kumimoji="1" lang="ja-JP" altLang="en-US" sz="900">
              <a:latin typeface="ＭＳ 明朝" panose="02020609040205080304" pitchFamily="17" charset="-128"/>
              <a:ea typeface="ＭＳ 明朝" panose="02020609040205080304" pitchFamily="17" charset="-128"/>
            </a:rPr>
            <a:t>箇所</a:t>
          </a:r>
        </a:p>
      </xdr:txBody>
    </xdr:sp>
    <xdr:clientData/>
  </xdr:twoCellAnchor>
  <xdr:twoCellAnchor>
    <xdr:from>
      <xdr:col>8</xdr:col>
      <xdr:colOff>432290</xdr:colOff>
      <xdr:row>26</xdr:row>
      <xdr:rowOff>58615</xdr:rowOff>
    </xdr:from>
    <xdr:to>
      <xdr:col>9</xdr:col>
      <xdr:colOff>227137</xdr:colOff>
      <xdr:row>26</xdr:row>
      <xdr:rowOff>175846</xdr:rowOff>
    </xdr:to>
    <xdr:sp macro="" textlink="">
      <xdr:nvSpPr>
        <xdr:cNvPr id="32" name="テキスト ボックス 31"/>
        <xdr:cNvSpPr txBox="1"/>
      </xdr:nvSpPr>
      <xdr:spPr>
        <a:xfrm>
          <a:off x="5964117" y="6330461"/>
          <a:ext cx="512885" cy="117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oAutofit/>
        </a:bodyPr>
        <a:lstStyle/>
        <a:p>
          <a:r>
            <a:rPr kumimoji="1" lang="ja-JP" altLang="en-US" sz="900">
              <a:latin typeface="ＭＳ 明朝" panose="02020609040205080304" pitchFamily="17" charset="-128"/>
              <a:ea typeface="ＭＳ 明朝" panose="02020609040205080304" pitchFamily="17" charset="-128"/>
            </a:rPr>
            <a:t>箇所</a:t>
          </a: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10</xdr:row>
          <xdr:rowOff>47625</xdr:rowOff>
        </xdr:from>
        <xdr:to>
          <xdr:col>2</xdr:col>
          <xdr:colOff>142875</xdr:colOff>
          <xdr:row>10</xdr:row>
          <xdr:rowOff>219075</xdr:rowOff>
        </xdr:to>
        <xdr:sp macro="" textlink="">
          <xdr:nvSpPr>
            <xdr:cNvPr id="1056" name="CheckBox1"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xdr:row>
          <xdr:rowOff>38100</xdr:rowOff>
        </xdr:from>
        <xdr:to>
          <xdr:col>3</xdr:col>
          <xdr:colOff>457200</xdr:colOff>
          <xdr:row>10</xdr:row>
          <xdr:rowOff>219075</xdr:rowOff>
        </xdr:to>
        <xdr:sp macro="" textlink="">
          <xdr:nvSpPr>
            <xdr:cNvPr id="1057" name="CheckBox2"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10</xdr:row>
          <xdr:rowOff>38100</xdr:rowOff>
        </xdr:from>
        <xdr:to>
          <xdr:col>4</xdr:col>
          <xdr:colOff>47625</xdr:colOff>
          <xdr:row>10</xdr:row>
          <xdr:rowOff>219075</xdr:rowOff>
        </xdr:to>
        <xdr:sp macro="" textlink="">
          <xdr:nvSpPr>
            <xdr:cNvPr id="1058" name="CheckBox3"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38100</xdr:rowOff>
        </xdr:from>
        <xdr:to>
          <xdr:col>4</xdr:col>
          <xdr:colOff>628650</xdr:colOff>
          <xdr:row>10</xdr:row>
          <xdr:rowOff>228600</xdr:rowOff>
        </xdr:to>
        <xdr:sp macro="" textlink="">
          <xdr:nvSpPr>
            <xdr:cNvPr id="1059" name="CheckBox4"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xdr:row>
          <xdr:rowOff>38100</xdr:rowOff>
        </xdr:from>
        <xdr:to>
          <xdr:col>2</xdr:col>
          <xdr:colOff>161925</xdr:colOff>
          <xdr:row>2</xdr:row>
          <xdr:rowOff>219075</xdr:rowOff>
        </xdr:to>
        <xdr:sp macro="" textlink="">
          <xdr:nvSpPr>
            <xdr:cNvPr id="1064" name="CheckBox5"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xdr:row>
          <xdr:rowOff>28575</xdr:rowOff>
        </xdr:from>
        <xdr:to>
          <xdr:col>3</xdr:col>
          <xdr:colOff>476250</xdr:colOff>
          <xdr:row>2</xdr:row>
          <xdr:rowOff>209550</xdr:rowOff>
        </xdr:to>
        <xdr:sp macro="" textlink="">
          <xdr:nvSpPr>
            <xdr:cNvPr id="1065" name="CheckBox6"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2</xdr:row>
          <xdr:rowOff>28575</xdr:rowOff>
        </xdr:from>
        <xdr:to>
          <xdr:col>4</xdr:col>
          <xdr:colOff>66675</xdr:colOff>
          <xdr:row>2</xdr:row>
          <xdr:rowOff>209550</xdr:rowOff>
        </xdr:to>
        <xdr:sp macro="" textlink="">
          <xdr:nvSpPr>
            <xdr:cNvPr id="1066" name="CheckBox7"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xdr:row>
          <xdr:rowOff>28575</xdr:rowOff>
        </xdr:from>
        <xdr:to>
          <xdr:col>4</xdr:col>
          <xdr:colOff>647700</xdr:colOff>
          <xdr:row>2</xdr:row>
          <xdr:rowOff>219075</xdr:rowOff>
        </xdr:to>
        <xdr:sp macro="" textlink="">
          <xdr:nvSpPr>
            <xdr:cNvPr id="1067" name="CheckBox8"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xdr:row>
          <xdr:rowOff>38100</xdr:rowOff>
        </xdr:from>
        <xdr:to>
          <xdr:col>5</xdr:col>
          <xdr:colOff>704850</xdr:colOff>
          <xdr:row>2</xdr:row>
          <xdr:rowOff>219075</xdr:rowOff>
        </xdr:to>
        <xdr:sp macro="" textlink="">
          <xdr:nvSpPr>
            <xdr:cNvPr id="1068" name="CheckBox9" hidden="1">
              <a:extLst>
                <a:ext uri="{63B3BB69-23CF-44E3-9099-C40C66FF867C}">
                  <a14:compatExt spid="_x0000_s1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xdr:row>
          <xdr:rowOff>38100</xdr:rowOff>
        </xdr:from>
        <xdr:to>
          <xdr:col>7</xdr:col>
          <xdr:colOff>152400</xdr:colOff>
          <xdr:row>2</xdr:row>
          <xdr:rowOff>219075</xdr:rowOff>
        </xdr:to>
        <xdr:sp macro="" textlink="">
          <xdr:nvSpPr>
            <xdr:cNvPr id="1069" name="CheckBox10" hidden="1">
              <a:extLst>
                <a:ext uri="{63B3BB69-23CF-44E3-9099-C40C66FF867C}">
                  <a14:compatExt spid="_x0000_s1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xdr:row>
          <xdr:rowOff>38100</xdr:rowOff>
        </xdr:from>
        <xdr:to>
          <xdr:col>8</xdr:col>
          <xdr:colOff>419100</xdr:colOff>
          <xdr:row>2</xdr:row>
          <xdr:rowOff>228600</xdr:rowOff>
        </xdr:to>
        <xdr:sp macro="" textlink="">
          <xdr:nvSpPr>
            <xdr:cNvPr id="1070" name="CheckBox11"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xdr:row>
          <xdr:rowOff>38100</xdr:rowOff>
        </xdr:from>
        <xdr:to>
          <xdr:col>6</xdr:col>
          <xdr:colOff>0</xdr:colOff>
          <xdr:row>10</xdr:row>
          <xdr:rowOff>219075</xdr:rowOff>
        </xdr:to>
        <xdr:sp macro="" textlink="">
          <xdr:nvSpPr>
            <xdr:cNvPr id="1071" name="CheckBox12"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xdr:row>
          <xdr:rowOff>38100</xdr:rowOff>
        </xdr:from>
        <xdr:to>
          <xdr:col>7</xdr:col>
          <xdr:colOff>161925</xdr:colOff>
          <xdr:row>10</xdr:row>
          <xdr:rowOff>219075</xdr:rowOff>
        </xdr:to>
        <xdr:sp macro="" textlink="">
          <xdr:nvSpPr>
            <xdr:cNvPr id="1072" name="CheckBox13"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10</xdr:row>
          <xdr:rowOff>38100</xdr:rowOff>
        </xdr:from>
        <xdr:to>
          <xdr:col>8</xdr:col>
          <xdr:colOff>438150</xdr:colOff>
          <xdr:row>10</xdr:row>
          <xdr:rowOff>219075</xdr:rowOff>
        </xdr:to>
        <xdr:sp macro="" textlink="">
          <xdr:nvSpPr>
            <xdr:cNvPr id="1073" name="CheckBox14" hidden="1">
              <a:extLst>
                <a:ext uri="{63B3BB69-23CF-44E3-9099-C40C66FF867C}">
                  <a14:compatExt spid="_x0000_s1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28575</xdr:rowOff>
        </xdr:from>
        <xdr:to>
          <xdr:col>3</xdr:col>
          <xdr:colOff>981075</xdr:colOff>
          <xdr:row>25</xdr:row>
          <xdr:rowOff>219075</xdr:rowOff>
        </xdr:to>
        <xdr:sp macro="" textlink="">
          <xdr:nvSpPr>
            <xdr:cNvPr id="1074" name="CheckBox15" hidden="1">
              <a:extLst>
                <a:ext uri="{63B3BB69-23CF-44E3-9099-C40C66FF867C}">
                  <a14:compatExt spid="_x0000_s1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19050</xdr:rowOff>
        </xdr:from>
        <xdr:to>
          <xdr:col>5</xdr:col>
          <xdr:colOff>714375</xdr:colOff>
          <xdr:row>25</xdr:row>
          <xdr:rowOff>209550</xdr:rowOff>
        </xdr:to>
        <xdr:sp macro="" textlink="">
          <xdr:nvSpPr>
            <xdr:cNvPr id="1075" name="CheckBox16" hidden="1">
              <a:extLst>
                <a:ext uri="{63B3BB69-23CF-44E3-9099-C40C66FF867C}">
                  <a14:compatExt spid="_x0000_s1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25</xdr:row>
          <xdr:rowOff>28575</xdr:rowOff>
        </xdr:from>
        <xdr:to>
          <xdr:col>8</xdr:col>
          <xdr:colOff>171450</xdr:colOff>
          <xdr:row>25</xdr:row>
          <xdr:rowOff>219075</xdr:rowOff>
        </xdr:to>
        <xdr:sp macro="" textlink="">
          <xdr:nvSpPr>
            <xdr:cNvPr id="1076" name="CheckBox17" hidden="1">
              <a:extLst>
                <a:ext uri="{63B3BB69-23CF-44E3-9099-C40C66FF867C}">
                  <a14:compatExt spid="_x0000_s1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19050</xdr:rowOff>
        </xdr:from>
        <xdr:to>
          <xdr:col>4</xdr:col>
          <xdr:colOff>85725</xdr:colOff>
          <xdr:row>26</xdr:row>
          <xdr:rowOff>209550</xdr:rowOff>
        </xdr:to>
        <xdr:sp macro="" textlink="">
          <xdr:nvSpPr>
            <xdr:cNvPr id="1077" name="CheckBox18" hidden="1">
              <a:extLst>
                <a:ext uri="{63B3BB69-23CF-44E3-9099-C40C66FF867C}">
                  <a14:compatExt spid="_x0000_s1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xdr:row>
          <xdr:rowOff>28575</xdr:rowOff>
        </xdr:from>
        <xdr:to>
          <xdr:col>5</xdr:col>
          <xdr:colOff>714375</xdr:colOff>
          <xdr:row>26</xdr:row>
          <xdr:rowOff>228600</xdr:rowOff>
        </xdr:to>
        <xdr:sp macro="" textlink="">
          <xdr:nvSpPr>
            <xdr:cNvPr id="1078" name="CheckBox19" hidden="1">
              <a:extLst>
                <a:ext uri="{63B3BB69-23CF-44E3-9099-C40C66FF867C}">
                  <a14:compatExt spid="_x0000_s1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57150</xdr:colOff>
          <xdr:row>10</xdr:row>
          <xdr:rowOff>28575</xdr:rowOff>
        </xdr:from>
        <xdr:to>
          <xdr:col>2</xdr:col>
          <xdr:colOff>1400175</xdr:colOff>
          <xdr:row>10</xdr:row>
          <xdr:rowOff>219075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ペデストリアンネットワーク</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1819275</xdr:colOff>
          <xdr:row>10</xdr:row>
          <xdr:rowOff>28575</xdr:rowOff>
        </xdr:from>
        <xdr:to>
          <xdr:col>2</xdr:col>
          <xdr:colOff>2828925</xdr:colOff>
          <xdr:row>10</xdr:row>
          <xdr:rowOff>219075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グランモール公園</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11</xdr:row>
          <xdr:rowOff>28575</xdr:rowOff>
        </xdr:from>
        <xdr:to>
          <xdr:col>2</xdr:col>
          <xdr:colOff>1095375</xdr:colOff>
          <xdr:row>11</xdr:row>
          <xdr:rowOff>219075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桜木町駅前広場</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1828800</xdr:colOff>
          <xdr:row>11</xdr:row>
          <xdr:rowOff>28575</xdr:rowOff>
        </xdr:from>
        <xdr:to>
          <xdr:col>2</xdr:col>
          <xdr:colOff>2714625</xdr:colOff>
          <xdr:row>11</xdr:row>
          <xdr:rowOff>219075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その他の道路</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12</xdr:row>
          <xdr:rowOff>28575</xdr:rowOff>
        </xdr:from>
        <xdr:to>
          <xdr:col>2</xdr:col>
          <xdr:colOff>295275</xdr:colOff>
          <xdr:row>12</xdr:row>
          <xdr:rowOff>219075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13</xdr:row>
          <xdr:rowOff>28575</xdr:rowOff>
        </xdr:from>
        <xdr:to>
          <xdr:col>2</xdr:col>
          <xdr:colOff>466725</xdr:colOff>
          <xdr:row>13</xdr:row>
          <xdr:rowOff>219075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xdr:row>
          <xdr:rowOff>28575</xdr:rowOff>
        </xdr:from>
        <xdr:to>
          <xdr:col>2</xdr:col>
          <xdr:colOff>1885950</xdr:colOff>
          <xdr:row>14</xdr:row>
          <xdr:rowOff>219075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その他（美術館、国際会議場など）</a:t>
              </a:r>
            </a:p>
          </xdr:txBody>
        </xdr:sp>
        <xdr:clientData/>
      </xdr:twoCellAnchor>
    </mc:Choice>
    <mc:Fallback/>
  </mc:AlternateContent>
  <xdr:twoCellAnchor>
    <xdr:from>
      <xdr:col>2</xdr:col>
      <xdr:colOff>39414</xdr:colOff>
      <xdr:row>0</xdr:row>
      <xdr:rowOff>124810</xdr:rowOff>
    </xdr:from>
    <xdr:to>
      <xdr:col>3</xdr:col>
      <xdr:colOff>19708</xdr:colOff>
      <xdr:row>0</xdr:row>
      <xdr:rowOff>170794</xdr:rowOff>
    </xdr:to>
    <xdr:cxnSp macro="">
      <xdr:nvCxnSpPr>
        <xdr:cNvPr id="5" name="直線矢印コネクタ 4"/>
        <xdr:cNvCxnSpPr/>
      </xdr:nvCxnSpPr>
      <xdr:spPr>
        <a:xfrm flipH="1" flipV="1">
          <a:off x="3461845" y="124810"/>
          <a:ext cx="3008587" cy="4598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3</xdr:col>
      <xdr:colOff>13138</xdr:colOff>
      <xdr:row>0</xdr:row>
      <xdr:rowOff>26277</xdr:rowOff>
    </xdr:from>
    <xdr:to>
      <xdr:col>5</xdr:col>
      <xdr:colOff>19707</xdr:colOff>
      <xdr:row>5</xdr:row>
      <xdr:rowOff>9525</xdr:rowOff>
    </xdr:to>
    <xdr:sp macro="" textlink="" fLocksText="0">
      <xdr:nvSpPr>
        <xdr:cNvPr id="7" name="正方形/長方形 6"/>
        <xdr:cNvSpPr/>
      </xdr:nvSpPr>
      <xdr:spPr>
        <a:xfrm>
          <a:off x="6461563" y="26277"/>
          <a:ext cx="1378169" cy="117387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このセルを選択し、「０」だけをフィルターで外して使用してください</a:t>
          </a:r>
        </a:p>
      </xdr:txBody>
    </xdr:sp>
    <xdr:clientData fLocksWithSheet="0" fPrintsWithSheet="0"/>
  </xdr:twoCellAnchor>
  <xdr:twoCellAnchor>
    <xdr:from>
      <xdr:col>2</xdr:col>
      <xdr:colOff>2266294</xdr:colOff>
      <xdr:row>9</xdr:row>
      <xdr:rowOff>52552</xdr:rowOff>
    </xdr:from>
    <xdr:to>
      <xdr:col>2</xdr:col>
      <xdr:colOff>2699846</xdr:colOff>
      <xdr:row>9</xdr:row>
      <xdr:rowOff>236484</xdr:rowOff>
    </xdr:to>
    <xdr:sp macro="" textlink="">
      <xdr:nvSpPr>
        <xdr:cNvPr id="2" name="テキスト ボックス 1"/>
        <xdr:cNvSpPr txBox="1"/>
      </xdr:nvSpPr>
      <xdr:spPr>
        <a:xfrm>
          <a:off x="5688725" y="2364828"/>
          <a:ext cx="433552" cy="1839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latin typeface="ＭＳ 明朝" panose="02020609040205080304" pitchFamily="17" charset="-128"/>
              <a:ea typeface="ＭＳ 明朝" panose="02020609040205080304" pitchFamily="17" charset="-128"/>
            </a:rPr>
            <a:t>通り</a:t>
          </a:r>
        </a:p>
      </xdr:txBody>
    </xdr:sp>
    <xdr:clientData/>
  </xdr:twoCellAnchor>
  <xdr:twoCellAnchor>
    <xdr:from>
      <xdr:col>2</xdr:col>
      <xdr:colOff>2299138</xdr:colOff>
      <xdr:row>12</xdr:row>
      <xdr:rowOff>32845</xdr:rowOff>
    </xdr:from>
    <xdr:to>
      <xdr:col>2</xdr:col>
      <xdr:colOff>2732690</xdr:colOff>
      <xdr:row>12</xdr:row>
      <xdr:rowOff>216777</xdr:rowOff>
    </xdr:to>
    <xdr:sp macro="" textlink="">
      <xdr:nvSpPr>
        <xdr:cNvPr id="12" name="テキスト ボックス 11"/>
        <xdr:cNvSpPr txBox="1"/>
      </xdr:nvSpPr>
      <xdr:spPr>
        <a:xfrm>
          <a:off x="5721569" y="1753914"/>
          <a:ext cx="433552" cy="1839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latin typeface="ＭＳ 明朝" panose="02020609040205080304" pitchFamily="17" charset="-128"/>
              <a:ea typeface="ＭＳ 明朝" panose="02020609040205080304" pitchFamily="17" charset="-128"/>
            </a:rPr>
            <a:t>駅</a:t>
          </a:r>
        </a:p>
      </xdr:txBody>
    </xdr:sp>
    <xdr:clientData/>
  </xdr:twoCellAnchor>
  <xdr:twoCellAnchor>
    <xdr:from>
      <xdr:col>2</xdr:col>
      <xdr:colOff>913086</xdr:colOff>
      <xdr:row>13</xdr:row>
      <xdr:rowOff>34159</xdr:rowOff>
    </xdr:from>
    <xdr:to>
      <xdr:col>3</xdr:col>
      <xdr:colOff>32846</xdr:colOff>
      <xdr:row>13</xdr:row>
      <xdr:rowOff>218091</xdr:rowOff>
    </xdr:to>
    <xdr:sp macro="" textlink="">
      <xdr:nvSpPr>
        <xdr:cNvPr id="13" name="テキスト ボックス 12"/>
        <xdr:cNvSpPr txBox="1"/>
      </xdr:nvSpPr>
      <xdr:spPr>
        <a:xfrm>
          <a:off x="4335517" y="3292366"/>
          <a:ext cx="2148053" cy="183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公園・パーク、水際線プロムナード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123825</xdr:colOff>
      <xdr:row>7</xdr:row>
      <xdr:rowOff>19050</xdr:rowOff>
    </xdr:from>
    <xdr:to>
      <xdr:col>5</xdr:col>
      <xdr:colOff>876300</xdr:colOff>
      <xdr:row>10</xdr:row>
      <xdr:rowOff>314325</xdr:rowOff>
    </xdr:to>
    <xdr:sp macro="" textlink="">
      <xdr:nvSpPr>
        <xdr:cNvPr id="2" name="テキスト ボックス 1"/>
        <xdr:cNvSpPr txBox="1"/>
      </xdr:nvSpPr>
      <xdr:spPr>
        <a:xfrm>
          <a:off x="1771650" y="3076575"/>
          <a:ext cx="4324350" cy="2181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行為指針大項目</a:t>
          </a:r>
          <a:endParaRPr kumimoji="1" lang="en-US" altLang="ja-JP" sz="1100">
            <a:solidFill>
              <a:srgbClr val="FF0000"/>
            </a:solidFill>
          </a:endParaRPr>
        </a:p>
        <a:p>
          <a:r>
            <a:rPr kumimoji="1" lang="ja-JP" altLang="en-US" sz="1100">
              <a:solidFill>
                <a:srgbClr val="FF0000"/>
              </a:solidFill>
            </a:rPr>
            <a:t>方針</a:t>
          </a:r>
          <a:endParaRPr kumimoji="1" lang="en-US" altLang="ja-JP" sz="1100">
            <a:solidFill>
              <a:srgbClr val="FF0000"/>
            </a:solidFill>
          </a:endParaRPr>
        </a:p>
        <a:p>
          <a:r>
            <a:rPr kumimoji="1" lang="ja-JP" altLang="en-US" sz="1100">
              <a:solidFill>
                <a:srgbClr val="FF0000"/>
              </a:solidFill>
            </a:rPr>
            <a:t>行為指針小項目</a:t>
          </a:r>
          <a:endParaRPr kumimoji="1" lang="en-US" altLang="ja-JP" sz="1100">
            <a:solidFill>
              <a:srgbClr val="FF0000"/>
            </a:solidFill>
          </a:endParaRPr>
        </a:p>
        <a:p>
          <a:r>
            <a:rPr kumimoji="1" lang="ja-JP" altLang="en-US" sz="1100">
              <a:solidFill>
                <a:srgbClr val="FF0000"/>
              </a:solidFill>
            </a:rPr>
            <a:t>が申出書（３）にリンクしています</a:t>
          </a:r>
          <a:endParaRPr kumimoji="1" lang="en-US" altLang="ja-JP" sz="1100">
            <a:solidFill>
              <a:srgbClr val="FF0000"/>
            </a:solidFill>
          </a:endParaRPr>
        </a:p>
        <a:p>
          <a:r>
            <a:rPr kumimoji="1" lang="ja-JP" altLang="en-US" sz="1100">
              <a:solidFill>
                <a:srgbClr val="FF0000"/>
              </a:solidFill>
            </a:rPr>
            <a:t>項目が増えた場合などはこれを参考に</a:t>
          </a:r>
          <a:endParaRPr kumimoji="1" lang="en-US" altLang="ja-JP" sz="1100">
            <a:solidFill>
              <a:srgbClr val="FF0000"/>
            </a:solidFill>
          </a:endParaRPr>
        </a:p>
        <a:p>
          <a:r>
            <a:rPr kumimoji="1" lang="ja-JP" altLang="en-US" sz="1100">
              <a:solidFill>
                <a:srgbClr val="FF0000"/>
              </a:solidFill>
            </a:rPr>
            <a:t>書き足してください。</a:t>
          </a:r>
        </a:p>
      </xdr:txBody>
    </xdr:sp>
    <xdr:clientData/>
  </xdr:twoCellAnchor>
  <xdr:twoCellAnchor>
    <xdr:from>
      <xdr:col>0</xdr:col>
      <xdr:colOff>468923</xdr:colOff>
      <xdr:row>2</xdr:row>
      <xdr:rowOff>212481</xdr:rowOff>
    </xdr:from>
    <xdr:to>
      <xdr:col>2</xdr:col>
      <xdr:colOff>295275</xdr:colOff>
      <xdr:row>7</xdr:row>
      <xdr:rowOff>133350</xdr:rowOff>
    </xdr:to>
    <xdr:cxnSp macro="">
      <xdr:nvCxnSpPr>
        <xdr:cNvPr id="4" name="直線矢印コネクタ 3"/>
        <xdr:cNvCxnSpPr/>
      </xdr:nvCxnSpPr>
      <xdr:spPr>
        <a:xfrm flipH="1" flipV="1">
          <a:off x="468923" y="600808"/>
          <a:ext cx="1474910" cy="2587869"/>
        </a:xfrm>
        <a:prstGeom prst="straightConnector1">
          <a:avLst/>
        </a:prstGeom>
        <a:ln w="1905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483577</xdr:colOff>
      <xdr:row>3</xdr:row>
      <xdr:rowOff>241788</xdr:rowOff>
    </xdr:from>
    <xdr:to>
      <xdr:col>2</xdr:col>
      <xdr:colOff>180977</xdr:colOff>
      <xdr:row>7</xdr:row>
      <xdr:rowOff>381002</xdr:rowOff>
    </xdr:to>
    <xdr:cxnSp macro="">
      <xdr:nvCxnSpPr>
        <xdr:cNvPr id="5" name="直線矢印コネクタ 4"/>
        <xdr:cNvCxnSpPr/>
      </xdr:nvCxnSpPr>
      <xdr:spPr>
        <a:xfrm flipH="1" flipV="1">
          <a:off x="483577" y="1018442"/>
          <a:ext cx="1345958" cy="2417887"/>
        </a:xfrm>
        <a:prstGeom prst="straightConnector1">
          <a:avLst/>
        </a:prstGeom>
        <a:ln w="1905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476250</xdr:colOff>
      <xdr:row>6</xdr:row>
      <xdr:rowOff>366713</xdr:rowOff>
    </xdr:from>
    <xdr:to>
      <xdr:col>2</xdr:col>
      <xdr:colOff>219075</xdr:colOff>
      <xdr:row>8</xdr:row>
      <xdr:rowOff>9525</xdr:rowOff>
    </xdr:to>
    <xdr:cxnSp macro="">
      <xdr:nvCxnSpPr>
        <xdr:cNvPr id="7" name="直線矢印コネクタ 6"/>
        <xdr:cNvCxnSpPr>
          <a:endCxn id="9" idx="1"/>
        </xdr:cNvCxnSpPr>
      </xdr:nvCxnSpPr>
      <xdr:spPr>
        <a:xfrm flipH="1" flipV="1">
          <a:off x="476250" y="2795588"/>
          <a:ext cx="1390650" cy="900112"/>
        </a:xfrm>
        <a:prstGeom prst="straightConnector1">
          <a:avLst/>
        </a:prstGeom>
        <a:ln w="1905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476250</xdr:colOff>
      <xdr:row>4</xdr:row>
      <xdr:rowOff>238125</xdr:rowOff>
    </xdr:from>
    <xdr:to>
      <xdr:col>1</xdr:col>
      <xdr:colOff>47625</xdr:colOff>
      <xdr:row>8</xdr:row>
      <xdr:rowOff>495300</xdr:rowOff>
    </xdr:to>
    <xdr:sp macro="" textlink="">
      <xdr:nvSpPr>
        <xdr:cNvPr id="9" name="右中かっこ 8"/>
        <xdr:cNvSpPr/>
      </xdr:nvSpPr>
      <xdr:spPr>
        <a:xfrm flipH="1">
          <a:off x="476250" y="1409700"/>
          <a:ext cx="238125" cy="277177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276225</xdr:colOff>
      <xdr:row>7</xdr:row>
      <xdr:rowOff>342900</xdr:rowOff>
    </xdr:from>
    <xdr:to>
      <xdr:col>5</xdr:col>
      <xdr:colOff>581025</xdr:colOff>
      <xdr:row>10</xdr:row>
      <xdr:rowOff>0</xdr:rowOff>
    </xdr:to>
    <xdr:sp macro="" textlink="">
      <xdr:nvSpPr>
        <xdr:cNvPr id="12" name="正方形/長方形 11"/>
        <xdr:cNvSpPr/>
      </xdr:nvSpPr>
      <xdr:spPr>
        <a:xfrm>
          <a:off x="4305300" y="3400425"/>
          <a:ext cx="1495425" cy="15430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285750</xdr:colOff>
      <xdr:row>7</xdr:row>
      <xdr:rowOff>590550</xdr:rowOff>
    </xdr:from>
    <xdr:to>
      <xdr:col>5</xdr:col>
      <xdr:colOff>571125</xdr:colOff>
      <xdr:row>7</xdr:row>
      <xdr:rowOff>590550</xdr:rowOff>
    </xdr:to>
    <xdr:cxnSp macro="">
      <xdr:nvCxnSpPr>
        <xdr:cNvPr id="14" name="直線コネクタ 13"/>
        <xdr:cNvCxnSpPr/>
      </xdr:nvCxnSpPr>
      <xdr:spPr>
        <a:xfrm>
          <a:off x="4314825" y="3648075"/>
          <a:ext cx="1476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657225</xdr:colOff>
      <xdr:row>7</xdr:row>
      <xdr:rowOff>361950</xdr:rowOff>
    </xdr:from>
    <xdr:to>
      <xdr:col>4</xdr:col>
      <xdr:colOff>657225</xdr:colOff>
      <xdr:row>10</xdr:row>
      <xdr:rowOff>19050</xdr:rowOff>
    </xdr:to>
    <xdr:cxnSp macro="">
      <xdr:nvCxnSpPr>
        <xdr:cNvPr id="16" name="直線コネクタ 15"/>
        <xdr:cNvCxnSpPr/>
      </xdr:nvCxnSpPr>
      <xdr:spPr>
        <a:xfrm flipH="1">
          <a:off x="4686300" y="3419475"/>
          <a:ext cx="0" cy="1543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7</xdr:row>
      <xdr:rowOff>342900</xdr:rowOff>
    </xdr:from>
    <xdr:to>
      <xdr:col>5</xdr:col>
      <xdr:colOff>9525</xdr:colOff>
      <xdr:row>10</xdr:row>
      <xdr:rowOff>0</xdr:rowOff>
    </xdr:to>
    <xdr:cxnSp macro="">
      <xdr:nvCxnSpPr>
        <xdr:cNvPr id="17" name="直線コネクタ 16"/>
        <xdr:cNvCxnSpPr/>
      </xdr:nvCxnSpPr>
      <xdr:spPr>
        <a:xfrm flipH="1">
          <a:off x="5229225" y="3400425"/>
          <a:ext cx="0" cy="1543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657225</xdr:colOff>
      <xdr:row>7</xdr:row>
      <xdr:rowOff>596503</xdr:rowOff>
    </xdr:from>
    <xdr:to>
      <xdr:col>5</xdr:col>
      <xdr:colOff>581025</xdr:colOff>
      <xdr:row>8</xdr:row>
      <xdr:rowOff>167878</xdr:rowOff>
    </xdr:to>
    <xdr:sp macro="" textlink="">
      <xdr:nvSpPr>
        <xdr:cNvPr id="20" name="正方形/長方形 19"/>
        <xdr:cNvSpPr/>
      </xdr:nvSpPr>
      <xdr:spPr>
        <a:xfrm>
          <a:off x="4687491" y="3668316"/>
          <a:ext cx="1114425" cy="202406"/>
        </a:xfrm>
        <a:prstGeom prst="rect">
          <a:avLst/>
        </a:prstGeom>
        <a:solidFill>
          <a:schemeClr val="bg2"/>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266700</xdr:colOff>
      <xdr:row>8</xdr:row>
      <xdr:rowOff>161925</xdr:rowOff>
    </xdr:from>
    <xdr:to>
      <xdr:col>5</xdr:col>
      <xdr:colOff>588075</xdr:colOff>
      <xdr:row>8</xdr:row>
      <xdr:rowOff>161925</xdr:rowOff>
    </xdr:to>
    <xdr:cxnSp macro="">
      <xdr:nvCxnSpPr>
        <xdr:cNvPr id="22" name="直線コネクタ 21"/>
        <xdr:cNvCxnSpPr/>
      </xdr:nvCxnSpPr>
      <xdr:spPr>
        <a:xfrm flipH="1" flipV="1">
          <a:off x="4295775" y="3848100"/>
          <a:ext cx="1512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259556</xdr:colOff>
      <xdr:row>8</xdr:row>
      <xdr:rowOff>591740</xdr:rowOff>
    </xdr:from>
    <xdr:to>
      <xdr:col>5</xdr:col>
      <xdr:colOff>580931</xdr:colOff>
      <xdr:row>8</xdr:row>
      <xdr:rowOff>591740</xdr:rowOff>
    </xdr:to>
    <xdr:cxnSp macro="">
      <xdr:nvCxnSpPr>
        <xdr:cNvPr id="23" name="直線コネクタ 22"/>
        <xdr:cNvCxnSpPr/>
      </xdr:nvCxnSpPr>
      <xdr:spPr>
        <a:xfrm flipH="1" flipV="1">
          <a:off x="4289822" y="4294584"/>
          <a:ext cx="1512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732233</xdr:colOff>
      <xdr:row>7</xdr:row>
      <xdr:rowOff>607218</xdr:rowOff>
    </xdr:from>
    <xdr:to>
      <xdr:col>5</xdr:col>
      <xdr:colOff>511967</xdr:colOff>
      <xdr:row>8</xdr:row>
      <xdr:rowOff>154781</xdr:rowOff>
    </xdr:to>
    <xdr:sp macro="" textlink="">
      <xdr:nvSpPr>
        <xdr:cNvPr id="24" name="テキスト ボックス 23"/>
        <xdr:cNvSpPr txBox="1"/>
      </xdr:nvSpPr>
      <xdr:spPr>
        <a:xfrm>
          <a:off x="4762499" y="3679031"/>
          <a:ext cx="970359" cy="178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行為指針大項目</a:t>
          </a:r>
        </a:p>
      </xdr:txBody>
    </xdr:sp>
    <xdr:clientData/>
  </xdr:twoCellAnchor>
  <xdr:twoCellAnchor>
    <xdr:from>
      <xdr:col>4</xdr:col>
      <xdr:colOff>354806</xdr:colOff>
      <xdr:row>8</xdr:row>
      <xdr:rowOff>205978</xdr:rowOff>
    </xdr:from>
    <xdr:to>
      <xdr:col>4</xdr:col>
      <xdr:colOff>809626</xdr:colOff>
      <xdr:row>8</xdr:row>
      <xdr:rowOff>384572</xdr:rowOff>
    </xdr:to>
    <xdr:sp macro="" textlink="">
      <xdr:nvSpPr>
        <xdr:cNvPr id="25" name="テキスト ボックス 24"/>
        <xdr:cNvSpPr txBox="1"/>
      </xdr:nvSpPr>
      <xdr:spPr>
        <a:xfrm>
          <a:off x="4385072" y="3908822"/>
          <a:ext cx="454820" cy="178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方針</a:t>
          </a:r>
        </a:p>
      </xdr:txBody>
    </xdr:sp>
    <xdr:clientData/>
  </xdr:twoCellAnchor>
  <xdr:twoCellAnchor>
    <xdr:from>
      <xdr:col>4</xdr:col>
      <xdr:colOff>691751</xdr:colOff>
      <xdr:row>8</xdr:row>
      <xdr:rowOff>185738</xdr:rowOff>
    </xdr:from>
    <xdr:to>
      <xdr:col>5</xdr:col>
      <xdr:colOff>17857</xdr:colOff>
      <xdr:row>8</xdr:row>
      <xdr:rowOff>583405</xdr:rowOff>
    </xdr:to>
    <xdr:sp macro="" textlink="">
      <xdr:nvSpPr>
        <xdr:cNvPr id="26" name="テキスト ボックス 25"/>
        <xdr:cNvSpPr txBox="1"/>
      </xdr:nvSpPr>
      <xdr:spPr>
        <a:xfrm>
          <a:off x="4722017" y="3888582"/>
          <a:ext cx="516731" cy="397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行為指針小項目</a:t>
          </a:r>
        </a:p>
      </xdr:txBody>
    </xdr:sp>
    <xdr:clientData/>
  </xdr:twoCellAnchor>
  <xdr:twoCellAnchor>
    <xdr:from>
      <xdr:col>4</xdr:col>
      <xdr:colOff>276184</xdr:colOff>
      <xdr:row>9</xdr:row>
      <xdr:rowOff>313792</xdr:rowOff>
    </xdr:from>
    <xdr:to>
      <xdr:col>5</xdr:col>
      <xdr:colOff>597559</xdr:colOff>
      <xdr:row>9</xdr:row>
      <xdr:rowOff>313792</xdr:rowOff>
    </xdr:to>
    <xdr:cxnSp macro="">
      <xdr:nvCxnSpPr>
        <xdr:cNvPr id="27" name="直線コネクタ 26"/>
        <xdr:cNvCxnSpPr/>
      </xdr:nvCxnSpPr>
      <xdr:spPr>
        <a:xfrm flipH="1" flipV="1">
          <a:off x="4302960" y="4629602"/>
          <a:ext cx="15103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701810</xdr:colOff>
      <xdr:row>8</xdr:row>
      <xdr:rowOff>584392</xdr:rowOff>
    </xdr:from>
    <xdr:to>
      <xdr:col>5</xdr:col>
      <xdr:colOff>27916</xdr:colOff>
      <xdr:row>9</xdr:row>
      <xdr:rowOff>351439</xdr:rowOff>
    </xdr:to>
    <xdr:sp macro="" textlink="">
      <xdr:nvSpPr>
        <xdr:cNvPr id="29" name="テキスト ボックス 28"/>
        <xdr:cNvSpPr txBox="1"/>
      </xdr:nvSpPr>
      <xdr:spPr>
        <a:xfrm>
          <a:off x="4728586" y="4269582"/>
          <a:ext cx="515089" cy="397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行為指針小項目</a:t>
          </a:r>
        </a:p>
      </xdr:txBody>
    </xdr:sp>
    <xdr:clientData/>
  </xdr:twoCellAnchor>
  <xdr:twoCellAnchor>
    <xdr:from>
      <xdr:col>0</xdr:col>
      <xdr:colOff>560294</xdr:colOff>
      <xdr:row>1</xdr:row>
      <xdr:rowOff>291354</xdr:rowOff>
    </xdr:from>
    <xdr:to>
      <xdr:col>6</xdr:col>
      <xdr:colOff>437030</xdr:colOff>
      <xdr:row>6</xdr:row>
      <xdr:rowOff>246529</xdr:rowOff>
    </xdr:to>
    <xdr:cxnSp macro="">
      <xdr:nvCxnSpPr>
        <xdr:cNvPr id="33" name="直線矢印コネクタ 32"/>
        <xdr:cNvCxnSpPr/>
      </xdr:nvCxnSpPr>
      <xdr:spPr>
        <a:xfrm flipH="1" flipV="1">
          <a:off x="560294" y="616325"/>
          <a:ext cx="6320118" cy="2386851"/>
        </a:xfrm>
        <a:prstGeom prst="straightConnector1">
          <a:avLst/>
        </a:prstGeom>
        <a:ln w="19050">
          <a:tailEnd type="stealth"/>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381000</xdr:colOff>
      <xdr:row>5</xdr:row>
      <xdr:rowOff>459440</xdr:rowOff>
    </xdr:from>
    <xdr:to>
      <xdr:col>8</xdr:col>
      <xdr:colOff>515471</xdr:colOff>
      <xdr:row>7</xdr:row>
      <xdr:rowOff>459441</xdr:rowOff>
    </xdr:to>
    <xdr:sp macro="" textlink="">
      <xdr:nvSpPr>
        <xdr:cNvPr id="37" name="テキスト ボックス 36"/>
        <xdr:cNvSpPr txBox="1"/>
      </xdr:nvSpPr>
      <xdr:spPr>
        <a:xfrm>
          <a:off x="6824382" y="2588558"/>
          <a:ext cx="2510118" cy="12550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地区が増えたら地区をここに追加してくだください。</a:t>
          </a:r>
          <a:endParaRPr kumimoji="1" lang="en-US" altLang="ja-JP" sz="1100"/>
        </a:p>
        <a:p>
          <a:r>
            <a:rPr kumimoji="1" lang="ja-JP" altLang="en-US" sz="1100"/>
            <a:t>敷地特定や地区リストのシートはこの行のセル参照するようにしてください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trlProp" Target="../ctrlProps/ctrlProp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trlProp" Target="../ctrlProps/ctrlProp4.xml"/><Relationship Id="rId5" Type="http://schemas.openxmlformats.org/officeDocument/2006/relationships/image" Target="../media/image1.emf"/><Relationship Id="rId10" Type="http://schemas.openxmlformats.org/officeDocument/2006/relationships/ctrlProp" Target="../ctrlProps/ctrlProp3.xml"/><Relationship Id="rId4" Type="http://schemas.openxmlformats.org/officeDocument/2006/relationships/control" Target="../activeX/activeX1.xml"/><Relationship Id="rId9"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5.xml"/><Relationship Id="rId13" Type="http://schemas.openxmlformats.org/officeDocument/2006/relationships/image" Target="../media/image7.emf"/><Relationship Id="rId18" Type="http://schemas.openxmlformats.org/officeDocument/2006/relationships/control" Target="../activeX/activeX10.xml"/><Relationship Id="rId26" Type="http://schemas.openxmlformats.org/officeDocument/2006/relationships/control" Target="../activeX/activeX14.xml"/><Relationship Id="rId39" Type="http://schemas.openxmlformats.org/officeDocument/2006/relationships/image" Target="../media/image20.emf"/><Relationship Id="rId3" Type="http://schemas.openxmlformats.org/officeDocument/2006/relationships/vmlDrawing" Target="../drawings/vmlDrawing2.vml"/><Relationship Id="rId21" Type="http://schemas.openxmlformats.org/officeDocument/2006/relationships/image" Target="../media/image11.emf"/><Relationship Id="rId34" Type="http://schemas.openxmlformats.org/officeDocument/2006/relationships/control" Target="../activeX/activeX18.xml"/><Relationship Id="rId42" Type="http://schemas.openxmlformats.org/officeDocument/2006/relationships/ctrlProp" Target="../ctrlProps/ctrlProp6.xml"/><Relationship Id="rId47" Type="http://schemas.openxmlformats.org/officeDocument/2006/relationships/ctrlProp" Target="../ctrlProps/ctrlProp11.xml"/><Relationship Id="rId7" Type="http://schemas.openxmlformats.org/officeDocument/2006/relationships/image" Target="../media/image4.emf"/><Relationship Id="rId12" Type="http://schemas.openxmlformats.org/officeDocument/2006/relationships/control" Target="../activeX/activeX7.xml"/><Relationship Id="rId17" Type="http://schemas.openxmlformats.org/officeDocument/2006/relationships/image" Target="../media/image9.emf"/><Relationship Id="rId25" Type="http://schemas.openxmlformats.org/officeDocument/2006/relationships/image" Target="../media/image13.emf"/><Relationship Id="rId33" Type="http://schemas.openxmlformats.org/officeDocument/2006/relationships/image" Target="../media/image17.emf"/><Relationship Id="rId38" Type="http://schemas.openxmlformats.org/officeDocument/2006/relationships/control" Target="../activeX/activeX20.xml"/><Relationship Id="rId46"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ontrol" Target="../activeX/activeX9.xml"/><Relationship Id="rId20" Type="http://schemas.openxmlformats.org/officeDocument/2006/relationships/control" Target="../activeX/activeX11.xml"/><Relationship Id="rId29" Type="http://schemas.openxmlformats.org/officeDocument/2006/relationships/image" Target="../media/image15.emf"/><Relationship Id="rId41" Type="http://schemas.openxmlformats.org/officeDocument/2006/relationships/image" Target="../media/image21.emf"/><Relationship Id="rId1" Type="http://schemas.openxmlformats.org/officeDocument/2006/relationships/printerSettings" Target="../printerSettings/printerSettings2.bin"/><Relationship Id="rId6" Type="http://schemas.openxmlformats.org/officeDocument/2006/relationships/control" Target="../activeX/activeX4.xml"/><Relationship Id="rId11" Type="http://schemas.openxmlformats.org/officeDocument/2006/relationships/image" Target="../media/image6.emf"/><Relationship Id="rId24" Type="http://schemas.openxmlformats.org/officeDocument/2006/relationships/control" Target="../activeX/activeX13.xml"/><Relationship Id="rId32" Type="http://schemas.openxmlformats.org/officeDocument/2006/relationships/control" Target="../activeX/activeX17.xml"/><Relationship Id="rId37" Type="http://schemas.openxmlformats.org/officeDocument/2006/relationships/image" Target="../media/image19.emf"/><Relationship Id="rId40" Type="http://schemas.openxmlformats.org/officeDocument/2006/relationships/control" Target="../activeX/activeX21.xml"/><Relationship Id="rId45" Type="http://schemas.openxmlformats.org/officeDocument/2006/relationships/ctrlProp" Target="../ctrlProps/ctrlProp9.xml"/><Relationship Id="rId5" Type="http://schemas.openxmlformats.org/officeDocument/2006/relationships/image" Target="../media/image3.emf"/><Relationship Id="rId15" Type="http://schemas.openxmlformats.org/officeDocument/2006/relationships/image" Target="../media/image8.emf"/><Relationship Id="rId23" Type="http://schemas.openxmlformats.org/officeDocument/2006/relationships/image" Target="../media/image12.emf"/><Relationship Id="rId28" Type="http://schemas.openxmlformats.org/officeDocument/2006/relationships/control" Target="../activeX/activeX15.xml"/><Relationship Id="rId36" Type="http://schemas.openxmlformats.org/officeDocument/2006/relationships/control" Target="../activeX/activeX19.xml"/><Relationship Id="rId10" Type="http://schemas.openxmlformats.org/officeDocument/2006/relationships/control" Target="../activeX/activeX6.xml"/><Relationship Id="rId19" Type="http://schemas.openxmlformats.org/officeDocument/2006/relationships/image" Target="../media/image10.emf"/><Relationship Id="rId31" Type="http://schemas.openxmlformats.org/officeDocument/2006/relationships/image" Target="../media/image16.emf"/><Relationship Id="rId44" Type="http://schemas.openxmlformats.org/officeDocument/2006/relationships/ctrlProp" Target="../ctrlProps/ctrlProp8.xml"/><Relationship Id="rId4" Type="http://schemas.openxmlformats.org/officeDocument/2006/relationships/control" Target="../activeX/activeX3.xml"/><Relationship Id="rId9" Type="http://schemas.openxmlformats.org/officeDocument/2006/relationships/image" Target="../media/image5.emf"/><Relationship Id="rId14" Type="http://schemas.openxmlformats.org/officeDocument/2006/relationships/control" Target="../activeX/activeX8.xml"/><Relationship Id="rId22" Type="http://schemas.openxmlformats.org/officeDocument/2006/relationships/control" Target="../activeX/activeX12.xml"/><Relationship Id="rId27" Type="http://schemas.openxmlformats.org/officeDocument/2006/relationships/image" Target="../media/image14.emf"/><Relationship Id="rId30" Type="http://schemas.openxmlformats.org/officeDocument/2006/relationships/control" Target="../activeX/activeX16.xml"/><Relationship Id="rId35" Type="http://schemas.openxmlformats.org/officeDocument/2006/relationships/image" Target="../media/image18.emf"/><Relationship Id="rId43" Type="http://schemas.openxmlformats.org/officeDocument/2006/relationships/ctrlProp" Target="../ctrlProps/ctrlProp7.xml"/><Relationship Id="rId48"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P47"/>
  <sheetViews>
    <sheetView tabSelected="1" view="pageBreakPreview" zoomScale="130" zoomScaleNormal="100" zoomScaleSheetLayoutView="130" zoomScalePageLayoutView="145" workbookViewId="0">
      <selection activeCell="H43" sqref="H43"/>
    </sheetView>
    <sheetView view="pageBreakPreview" zoomScale="85" zoomScaleNormal="100" zoomScaleSheetLayoutView="85" workbookViewId="1">
      <selection activeCell="J4" sqref="J4"/>
    </sheetView>
    <sheetView workbookViewId="2">
      <selection activeCell="A5" sqref="A5"/>
    </sheetView>
  </sheetViews>
  <sheetFormatPr defaultColWidth="8.875" defaultRowHeight="18.75" x14ac:dyDescent="0.4"/>
  <cols>
    <col min="1" max="2" width="4.5" customWidth="1"/>
    <col min="3" max="3" width="3.875" customWidth="1"/>
    <col min="4" max="4" width="3" customWidth="1"/>
    <col min="5" max="5" width="6.625" customWidth="1"/>
    <col min="6" max="6" width="4.5" customWidth="1"/>
    <col min="7" max="7" width="4.625" customWidth="1"/>
    <col min="8" max="8" width="6.625" customWidth="1"/>
    <col min="9" max="10" width="4.5" customWidth="1"/>
    <col min="11" max="11" width="2.125" customWidth="1"/>
    <col min="12" max="12" width="6.5" customWidth="1"/>
    <col min="13" max="13" width="24.375" customWidth="1"/>
    <col min="14" max="14" width="6.5" customWidth="1"/>
    <col min="15" max="15" width="2.125" customWidth="1"/>
    <col min="16" max="16" width="12.375" customWidth="1"/>
  </cols>
  <sheetData>
    <row r="1" spans="1:16" ht="19.5" thickBot="1" x14ac:dyDescent="0.45">
      <c r="A1" s="52" t="s">
        <v>229</v>
      </c>
      <c r="B1" s="53"/>
      <c r="C1" s="53"/>
      <c r="D1" s="53"/>
      <c r="E1" s="53"/>
      <c r="F1" s="53"/>
    </row>
    <row r="2" spans="1:16" ht="18.75" customHeight="1" thickBot="1" x14ac:dyDescent="0.45">
      <c r="A2" s="224"/>
      <c r="B2" s="225"/>
      <c r="C2" s="225"/>
      <c r="D2" s="225"/>
      <c r="E2" s="225"/>
      <c r="F2" s="226"/>
    </row>
    <row r="3" spans="1:16" ht="18.75" customHeight="1" thickBot="1" x14ac:dyDescent="0.45">
      <c r="A3" s="54" t="s">
        <v>230</v>
      </c>
      <c r="B3" s="55"/>
      <c r="C3" s="55"/>
      <c r="D3" s="55"/>
      <c r="E3" s="55"/>
      <c r="F3" s="55"/>
    </row>
    <row r="4" spans="1:16" ht="32.25" customHeight="1" thickBot="1" x14ac:dyDescent="0.45">
      <c r="A4" s="224"/>
      <c r="B4" s="225"/>
      <c r="C4" s="225"/>
      <c r="D4" s="225"/>
      <c r="E4" s="225"/>
      <c r="F4" s="225"/>
      <c r="G4" s="226"/>
      <c r="H4" s="59"/>
      <c r="I4" s="59"/>
      <c r="J4" s="59"/>
    </row>
    <row r="6" spans="1:16" x14ac:dyDescent="0.4">
      <c r="A6" s="93" t="s">
        <v>592</v>
      </c>
      <c r="B6" s="19"/>
      <c r="C6" s="19"/>
      <c r="D6" s="19"/>
      <c r="E6" s="19"/>
      <c r="F6" s="19"/>
      <c r="G6" s="19"/>
      <c r="H6" s="19"/>
      <c r="I6" s="19"/>
      <c r="J6" s="19"/>
      <c r="K6" s="19"/>
      <c r="L6" s="19"/>
      <c r="M6" s="19"/>
    </row>
    <row r="7" spans="1:16" x14ac:dyDescent="0.4">
      <c r="A7" s="95"/>
      <c r="B7" s="95"/>
      <c r="C7" s="95"/>
      <c r="D7" s="95"/>
      <c r="E7" s="95"/>
      <c r="F7" s="96"/>
      <c r="G7" s="17"/>
      <c r="H7" s="17" t="s">
        <v>31</v>
      </c>
      <c r="I7" s="95"/>
      <c r="J7" s="95"/>
      <c r="K7" s="95"/>
      <c r="L7" s="95"/>
      <c r="M7" s="177"/>
    </row>
    <row r="8" spans="1:16" x14ac:dyDescent="0.4">
      <c r="A8" s="95"/>
      <c r="B8" s="95"/>
      <c r="C8" s="95"/>
      <c r="D8" s="95"/>
      <c r="E8" s="95"/>
      <c r="F8" s="95"/>
      <c r="G8" s="18"/>
      <c r="H8" s="18" t="s">
        <v>30</v>
      </c>
      <c r="I8" s="95"/>
      <c r="J8" s="95"/>
      <c r="K8" s="95"/>
      <c r="L8" s="95"/>
      <c r="M8" s="95"/>
    </row>
    <row r="9" spans="1:16" ht="13.5" customHeight="1" x14ac:dyDescent="0.4">
      <c r="A9" s="95"/>
      <c r="B9" s="95"/>
      <c r="C9" s="95"/>
      <c r="D9" s="95"/>
      <c r="E9" s="95"/>
      <c r="F9" s="95"/>
      <c r="G9" s="95"/>
      <c r="H9" s="95"/>
      <c r="I9" s="95"/>
      <c r="J9" s="95"/>
      <c r="K9" s="95"/>
      <c r="L9" s="95"/>
      <c r="M9" s="178" t="s">
        <v>600</v>
      </c>
      <c r="P9" s="3"/>
    </row>
    <row r="10" spans="1:16" ht="17.100000000000001" customHeight="1" x14ac:dyDescent="0.4">
      <c r="A10" s="95" t="s">
        <v>0</v>
      </c>
      <c r="B10" s="95"/>
      <c r="C10" s="95"/>
      <c r="D10" s="95"/>
      <c r="E10" s="95"/>
      <c r="F10" s="95"/>
      <c r="G10" s="95"/>
      <c r="H10" s="95"/>
      <c r="I10" s="95"/>
      <c r="J10" s="95"/>
      <c r="K10" s="95"/>
      <c r="L10" s="95"/>
      <c r="M10" s="95"/>
      <c r="P10" s="2"/>
    </row>
    <row r="11" spans="1:16" ht="17.100000000000001" customHeight="1" x14ac:dyDescent="0.4">
      <c r="A11" s="96" t="s">
        <v>1</v>
      </c>
      <c r="B11" s="96"/>
      <c r="C11" s="97"/>
      <c r="D11" s="95"/>
      <c r="E11" s="95"/>
      <c r="F11" s="95"/>
      <c r="G11" s="95"/>
      <c r="H11" s="95"/>
      <c r="I11" s="95"/>
      <c r="J11" s="95"/>
      <c r="K11" s="95"/>
      <c r="L11" s="95"/>
      <c r="M11" s="95"/>
    </row>
    <row r="12" spans="1:16" x14ac:dyDescent="0.4">
      <c r="A12" s="95"/>
      <c r="B12" s="95"/>
      <c r="C12" s="95"/>
      <c r="D12" s="95"/>
      <c r="E12" s="95"/>
      <c r="F12" s="95"/>
      <c r="G12" s="95"/>
      <c r="H12" s="95"/>
      <c r="I12" s="230" t="s">
        <v>3</v>
      </c>
      <c r="J12" s="230"/>
      <c r="K12" s="172"/>
      <c r="L12" s="92" t="s">
        <v>2</v>
      </c>
      <c r="M12" s="179"/>
      <c r="N12" s="12"/>
      <c r="O12" s="12"/>
      <c r="P12" s="12"/>
    </row>
    <row r="13" spans="1:16" x14ac:dyDescent="0.4">
      <c r="A13" s="95"/>
      <c r="B13" s="95"/>
      <c r="C13" s="95"/>
      <c r="D13" s="95"/>
      <c r="E13" s="95"/>
      <c r="F13" s="95"/>
      <c r="G13" s="95"/>
      <c r="H13" s="95"/>
      <c r="I13" s="230"/>
      <c r="J13" s="230"/>
      <c r="K13" s="172"/>
      <c r="L13" s="92" t="s">
        <v>4</v>
      </c>
      <c r="M13" s="206"/>
      <c r="N13" s="12"/>
      <c r="O13" s="12"/>
      <c r="P13" s="12"/>
    </row>
    <row r="14" spans="1:16" x14ac:dyDescent="0.4">
      <c r="A14" s="95"/>
      <c r="B14" s="95"/>
      <c r="C14" s="95"/>
      <c r="D14" s="95"/>
      <c r="E14" s="95"/>
      <c r="F14" s="95"/>
      <c r="G14" s="95"/>
      <c r="H14" s="95"/>
      <c r="I14" s="230"/>
      <c r="J14" s="230"/>
      <c r="K14" s="172"/>
      <c r="L14" s="92" t="s">
        <v>5</v>
      </c>
      <c r="M14" s="180"/>
      <c r="N14" s="12"/>
      <c r="O14" s="12"/>
      <c r="P14" s="12"/>
    </row>
    <row r="15" spans="1:16" x14ac:dyDescent="0.4">
      <c r="A15" s="95"/>
      <c r="B15" s="95"/>
      <c r="C15" s="95"/>
      <c r="D15" s="95"/>
      <c r="E15" s="95"/>
      <c r="F15" s="95"/>
      <c r="G15" s="95"/>
      <c r="H15" s="95"/>
      <c r="I15" s="230" t="s">
        <v>6</v>
      </c>
      <c r="J15" s="230"/>
      <c r="K15" s="172"/>
      <c r="L15" s="92" t="s">
        <v>2</v>
      </c>
      <c r="M15" s="181"/>
      <c r="N15" s="12"/>
      <c r="O15" s="12"/>
      <c r="P15" s="12"/>
    </row>
    <row r="16" spans="1:16" x14ac:dyDescent="0.4">
      <c r="A16" s="95"/>
      <c r="B16" s="95"/>
      <c r="C16" s="95"/>
      <c r="D16" s="95"/>
      <c r="E16" s="95"/>
      <c r="F16" s="95"/>
      <c r="G16" s="95"/>
      <c r="H16" s="95"/>
      <c r="I16" s="230"/>
      <c r="J16" s="230"/>
      <c r="K16" s="172"/>
      <c r="L16" s="92" t="s">
        <v>4</v>
      </c>
      <c r="M16" s="182"/>
      <c r="N16" s="12"/>
      <c r="O16" s="12"/>
      <c r="P16" s="12"/>
    </row>
    <row r="17" spans="1:16" x14ac:dyDescent="0.4">
      <c r="A17" s="95"/>
      <c r="B17" s="95"/>
      <c r="C17" s="95"/>
      <c r="D17" s="95"/>
      <c r="E17" s="95"/>
      <c r="F17" s="95"/>
      <c r="G17" s="95"/>
      <c r="H17" s="95"/>
      <c r="I17" s="230"/>
      <c r="J17" s="230"/>
      <c r="K17" s="172"/>
      <c r="L17" s="92" t="s">
        <v>7</v>
      </c>
      <c r="M17" s="180"/>
      <c r="N17" s="12"/>
      <c r="O17" s="12"/>
      <c r="P17" s="12"/>
    </row>
    <row r="18" spans="1:16" ht="17.100000000000001" customHeight="1" x14ac:dyDescent="0.4">
      <c r="A18" s="228" t="s">
        <v>8</v>
      </c>
      <c r="B18" s="228"/>
      <c r="C18" s="228"/>
      <c r="D18" s="228"/>
      <c r="E18" s="228"/>
      <c r="F18" s="228"/>
      <c r="G18" s="228"/>
      <c r="H18" s="228"/>
      <c r="I18" s="228"/>
      <c r="J18" s="228"/>
      <c r="K18" s="228"/>
      <c r="L18" s="228"/>
      <c r="M18" s="228"/>
      <c r="N18" s="9"/>
      <c r="O18" s="9"/>
      <c r="P18" s="9"/>
    </row>
    <row r="19" spans="1:16" ht="17.100000000000001" customHeight="1" x14ac:dyDescent="0.4">
      <c r="A19" s="229"/>
      <c r="B19" s="229"/>
      <c r="C19" s="229"/>
      <c r="D19" s="229"/>
      <c r="E19" s="229"/>
      <c r="F19" s="229"/>
      <c r="G19" s="229"/>
      <c r="H19" s="229"/>
      <c r="I19" s="229"/>
      <c r="J19" s="229"/>
      <c r="K19" s="229"/>
      <c r="L19" s="229"/>
      <c r="M19" s="229"/>
      <c r="N19" s="9"/>
      <c r="O19" s="9"/>
      <c r="P19" s="9"/>
    </row>
    <row r="20" spans="1:16" ht="31.35" customHeight="1" x14ac:dyDescent="0.4">
      <c r="A20" s="99">
        <v>1</v>
      </c>
      <c r="B20" s="221" t="s">
        <v>9</v>
      </c>
      <c r="C20" s="221"/>
      <c r="D20" s="221"/>
      <c r="E20" s="221"/>
      <c r="F20" s="236">
        <f>A2</f>
        <v>0</v>
      </c>
      <c r="G20" s="211"/>
      <c r="H20" s="211"/>
      <c r="I20" s="237" t="s">
        <v>41</v>
      </c>
      <c r="J20" s="221"/>
      <c r="K20" s="238"/>
      <c r="L20" s="211">
        <f>IF(COUNTIF(A4,"*（*"),LEFT(A4,FIND("（",A4)-1),A4)</f>
        <v>0</v>
      </c>
      <c r="M20" s="212"/>
      <c r="N20" s="11"/>
      <c r="O20" s="11"/>
      <c r="P20" s="11"/>
    </row>
    <row r="21" spans="1:16" ht="31.35" customHeight="1" x14ac:dyDescent="0.4">
      <c r="A21" s="99">
        <v>2</v>
      </c>
      <c r="B21" s="221" t="s">
        <v>10</v>
      </c>
      <c r="C21" s="221"/>
      <c r="D21" s="221"/>
      <c r="E21" s="221"/>
      <c r="F21" s="219" t="s">
        <v>11</v>
      </c>
      <c r="G21" s="220"/>
      <c r="H21" s="183" t="s">
        <v>483</v>
      </c>
      <c r="I21" s="174" t="s">
        <v>12</v>
      </c>
      <c r="J21" s="231"/>
      <c r="K21" s="231"/>
      <c r="L21" s="231"/>
      <c r="M21" s="232"/>
      <c r="N21" s="11"/>
      <c r="O21" s="11"/>
      <c r="P21" s="11"/>
    </row>
    <row r="22" spans="1:16" ht="17.100000000000001" customHeight="1" x14ac:dyDescent="0.4">
      <c r="A22" s="235">
        <v>3</v>
      </c>
      <c r="B22" s="221" t="s">
        <v>13</v>
      </c>
      <c r="C22" s="221"/>
      <c r="D22" s="221"/>
      <c r="E22" s="221"/>
      <c r="F22" s="184"/>
      <c r="G22" s="185" t="s">
        <v>14</v>
      </c>
      <c r="H22" s="185"/>
      <c r="I22" s="185"/>
      <c r="J22" s="185"/>
      <c r="K22" s="185"/>
      <c r="L22" s="185"/>
      <c r="M22" s="186"/>
      <c r="N22" s="7"/>
      <c r="O22" s="7"/>
      <c r="P22" s="7"/>
    </row>
    <row r="23" spans="1:16" ht="17.100000000000001" customHeight="1" x14ac:dyDescent="0.4">
      <c r="A23" s="235"/>
      <c r="B23" s="221"/>
      <c r="C23" s="221"/>
      <c r="D23" s="221"/>
      <c r="E23" s="221"/>
      <c r="F23" s="187"/>
      <c r="G23" s="108" t="s">
        <v>15</v>
      </c>
      <c r="H23" s="108"/>
      <c r="I23" s="108"/>
      <c r="J23" s="108"/>
      <c r="K23" s="108"/>
      <c r="L23" s="108"/>
      <c r="M23" s="188"/>
      <c r="N23" s="7"/>
      <c r="O23" s="7"/>
      <c r="P23" s="7"/>
    </row>
    <row r="24" spans="1:16" ht="17.100000000000001" customHeight="1" x14ac:dyDescent="0.4">
      <c r="A24" s="235"/>
      <c r="B24" s="221"/>
      <c r="C24" s="221"/>
      <c r="D24" s="221"/>
      <c r="E24" s="221"/>
      <c r="F24" s="187"/>
      <c r="G24" s="108" t="s">
        <v>16</v>
      </c>
      <c r="H24" s="108"/>
      <c r="I24" s="108"/>
      <c r="J24" s="108"/>
      <c r="K24" s="108"/>
      <c r="L24" s="108"/>
      <c r="M24" s="188"/>
      <c r="N24" s="7"/>
      <c r="O24" s="7"/>
      <c r="P24" s="7"/>
    </row>
    <row r="25" spans="1:16" ht="17.100000000000001" customHeight="1" x14ac:dyDescent="0.4">
      <c r="A25" s="235"/>
      <c r="B25" s="221"/>
      <c r="C25" s="221"/>
      <c r="D25" s="221"/>
      <c r="E25" s="221"/>
      <c r="F25" s="187"/>
      <c r="G25" s="92" t="s">
        <v>17</v>
      </c>
      <c r="H25" s="92"/>
      <c r="I25" s="92"/>
      <c r="J25" s="92"/>
      <c r="K25" s="92"/>
      <c r="L25" s="92"/>
      <c r="M25" s="189"/>
      <c r="N25" s="5"/>
      <c r="O25" s="5"/>
      <c r="P25" s="5"/>
    </row>
    <row r="26" spans="1:16" ht="17.100000000000001" customHeight="1" x14ac:dyDescent="0.4">
      <c r="A26" s="235"/>
      <c r="B26" s="221"/>
      <c r="C26" s="221"/>
      <c r="D26" s="221"/>
      <c r="E26" s="221"/>
      <c r="F26" s="187"/>
      <c r="G26" s="92" t="s">
        <v>18</v>
      </c>
      <c r="H26" s="92"/>
      <c r="I26" s="92"/>
      <c r="J26" s="92"/>
      <c r="K26" s="92"/>
      <c r="L26" s="92"/>
      <c r="M26" s="189"/>
      <c r="N26" s="5"/>
      <c r="O26" s="5"/>
      <c r="P26" s="5"/>
    </row>
    <row r="27" spans="1:16" ht="17.100000000000001" customHeight="1" x14ac:dyDescent="0.4">
      <c r="A27" s="235"/>
      <c r="B27" s="221"/>
      <c r="C27" s="221"/>
      <c r="D27" s="221"/>
      <c r="E27" s="221"/>
      <c r="F27" s="190"/>
      <c r="G27" s="191" t="s">
        <v>277</v>
      </c>
      <c r="H27" s="191"/>
      <c r="I27" s="191"/>
      <c r="J27" s="222" t="s">
        <v>278</v>
      </c>
      <c r="K27" s="222"/>
      <c r="L27" s="222"/>
      <c r="M27" s="223"/>
      <c r="N27" s="7"/>
      <c r="O27" s="7"/>
      <c r="P27" s="7"/>
    </row>
    <row r="28" spans="1:16" ht="30.75" customHeight="1" x14ac:dyDescent="0.4">
      <c r="A28" s="99">
        <v>4</v>
      </c>
      <c r="B28" s="221" t="s">
        <v>19</v>
      </c>
      <c r="C28" s="221"/>
      <c r="D28" s="221"/>
      <c r="E28" s="221"/>
      <c r="F28" s="239"/>
      <c r="G28" s="240"/>
      <c r="H28" s="240"/>
      <c r="I28" s="240"/>
      <c r="J28" s="240"/>
      <c r="K28" s="240"/>
      <c r="L28" s="240"/>
      <c r="M28" s="241"/>
      <c r="N28" s="11"/>
      <c r="O28" s="11"/>
      <c r="P28" s="11"/>
    </row>
    <row r="29" spans="1:16" ht="31.35" customHeight="1" x14ac:dyDescent="0.4">
      <c r="A29" s="99">
        <v>5</v>
      </c>
      <c r="B29" s="221" t="s">
        <v>20</v>
      </c>
      <c r="C29" s="221"/>
      <c r="D29" s="221"/>
      <c r="E29" s="221"/>
      <c r="F29" s="233" t="s">
        <v>42</v>
      </c>
      <c r="G29" s="234"/>
      <c r="H29" s="173"/>
      <c r="I29" s="98" t="s">
        <v>22</v>
      </c>
      <c r="J29" s="203"/>
      <c r="K29" s="102" t="s">
        <v>23</v>
      </c>
      <c r="L29" s="203"/>
      <c r="M29" s="192" t="s">
        <v>24</v>
      </c>
      <c r="N29" s="10"/>
      <c r="O29" s="6"/>
      <c r="P29" s="7"/>
    </row>
    <row r="30" spans="1:16" ht="31.35" customHeight="1" x14ac:dyDescent="0.4">
      <c r="A30" s="99">
        <v>6</v>
      </c>
      <c r="B30" s="221" t="s">
        <v>21</v>
      </c>
      <c r="C30" s="221"/>
      <c r="D30" s="221"/>
      <c r="E30" s="221"/>
      <c r="F30" s="233" t="s">
        <v>42</v>
      </c>
      <c r="G30" s="234"/>
      <c r="H30" s="173"/>
      <c r="I30" s="98" t="s">
        <v>22</v>
      </c>
      <c r="J30" s="203"/>
      <c r="K30" s="102" t="s">
        <v>23</v>
      </c>
      <c r="L30" s="203"/>
      <c r="M30" s="192" t="s">
        <v>24</v>
      </c>
      <c r="N30" s="10"/>
      <c r="O30" s="6"/>
      <c r="P30" s="5"/>
    </row>
    <row r="31" spans="1:16" ht="14.1" customHeight="1" x14ac:dyDescent="0.4">
      <c r="A31" s="100" t="s">
        <v>25</v>
      </c>
      <c r="B31" s="101"/>
      <c r="C31" s="101"/>
      <c r="D31" s="101"/>
      <c r="E31" s="101"/>
      <c r="F31" s="101"/>
      <c r="G31" s="101"/>
      <c r="H31" s="174"/>
      <c r="I31" s="101"/>
      <c r="J31" s="101"/>
      <c r="K31" s="101"/>
      <c r="L31" s="101"/>
      <c r="M31" s="193"/>
      <c r="N31" s="14"/>
      <c r="O31" s="14"/>
      <c r="P31" s="14"/>
    </row>
    <row r="32" spans="1:16" ht="14.1" customHeight="1" x14ac:dyDescent="0.4">
      <c r="A32" s="219" t="s">
        <v>26</v>
      </c>
      <c r="B32" s="220"/>
      <c r="C32" s="220"/>
      <c r="D32" s="220"/>
      <c r="E32" s="220"/>
      <c r="F32" s="219"/>
      <c r="G32" s="220"/>
      <c r="H32" s="174"/>
      <c r="I32" s="174" t="s">
        <v>22</v>
      </c>
      <c r="J32" s="102"/>
      <c r="K32" s="102" t="s">
        <v>23</v>
      </c>
      <c r="L32" s="102"/>
      <c r="M32" s="192" t="s">
        <v>24</v>
      </c>
      <c r="N32" s="6"/>
      <c r="O32" s="6"/>
      <c r="P32" s="5"/>
    </row>
    <row r="33" spans="1:16" ht="48" customHeight="1" x14ac:dyDescent="0.4">
      <c r="A33" s="213"/>
      <c r="B33" s="214"/>
      <c r="C33" s="214"/>
      <c r="D33" s="214"/>
      <c r="E33" s="214"/>
      <c r="F33" s="214"/>
      <c r="G33" s="214"/>
      <c r="H33" s="214"/>
      <c r="I33" s="214"/>
      <c r="J33" s="214"/>
      <c r="K33" s="214"/>
      <c r="L33" s="214"/>
      <c r="M33" s="215"/>
      <c r="N33" s="13"/>
      <c r="O33" s="13"/>
      <c r="P33" s="13"/>
    </row>
    <row r="34" spans="1:16" ht="14.1" customHeight="1" x14ac:dyDescent="0.4">
      <c r="A34" s="227" t="s">
        <v>27</v>
      </c>
      <c r="B34" s="227"/>
      <c r="C34" s="175">
        <v>1</v>
      </c>
      <c r="D34" s="216" t="s">
        <v>47</v>
      </c>
      <c r="E34" s="216"/>
      <c r="F34" s="216"/>
      <c r="G34" s="216"/>
      <c r="H34" s="216"/>
      <c r="I34" s="216"/>
      <c r="J34" s="216"/>
      <c r="K34" s="216"/>
      <c r="L34" s="216"/>
      <c r="M34" s="216"/>
      <c r="N34" s="15"/>
      <c r="O34" s="15"/>
      <c r="P34" s="15"/>
    </row>
    <row r="35" spans="1:16" ht="11.25" customHeight="1" x14ac:dyDescent="0.4">
      <c r="A35" s="175"/>
      <c r="B35" s="175"/>
      <c r="C35" s="175"/>
      <c r="D35" s="103" t="s">
        <v>46</v>
      </c>
      <c r="E35" s="103"/>
      <c r="F35" s="103"/>
      <c r="G35" s="103"/>
      <c r="H35" s="103"/>
      <c r="I35" s="103"/>
      <c r="J35" s="103"/>
      <c r="K35" s="103"/>
      <c r="L35" s="103"/>
      <c r="M35" s="103"/>
      <c r="N35" s="15"/>
      <c r="O35" s="15"/>
      <c r="P35" s="15"/>
    </row>
    <row r="36" spans="1:16" ht="11.25" customHeight="1" x14ac:dyDescent="0.4">
      <c r="A36" s="93"/>
      <c r="B36" s="93"/>
      <c r="C36" s="104">
        <v>2</v>
      </c>
      <c r="D36" s="93" t="s">
        <v>28</v>
      </c>
      <c r="E36" s="93"/>
      <c r="F36" s="93"/>
      <c r="G36" s="93"/>
      <c r="H36" s="93"/>
      <c r="I36" s="93"/>
      <c r="J36" s="93"/>
      <c r="K36" s="93"/>
      <c r="L36" s="93"/>
      <c r="M36" s="93"/>
      <c r="N36" s="4"/>
      <c r="O36" s="4"/>
      <c r="P36" s="4"/>
    </row>
    <row r="37" spans="1:16" ht="11.25" customHeight="1" x14ac:dyDescent="0.4">
      <c r="A37" s="93"/>
      <c r="B37" s="93"/>
      <c r="C37" s="175">
        <v>3</v>
      </c>
      <c r="D37" s="217" t="s">
        <v>45</v>
      </c>
      <c r="E37" s="217"/>
      <c r="F37" s="217"/>
      <c r="G37" s="217"/>
      <c r="H37" s="217"/>
      <c r="I37" s="217"/>
      <c r="J37" s="217"/>
      <c r="K37" s="217"/>
      <c r="L37" s="217"/>
      <c r="M37" s="217"/>
      <c r="N37" s="8"/>
      <c r="O37" s="8"/>
      <c r="P37" s="8"/>
    </row>
    <row r="38" spans="1:16" ht="11.25" customHeight="1" x14ac:dyDescent="0.4">
      <c r="A38" s="93"/>
      <c r="B38" s="93"/>
      <c r="C38" s="175"/>
      <c r="D38" s="21" t="s">
        <v>46</v>
      </c>
      <c r="E38" s="105"/>
      <c r="F38" s="105"/>
      <c r="G38" s="105"/>
      <c r="H38" s="105"/>
      <c r="I38" s="105"/>
      <c r="J38" s="105"/>
      <c r="K38" s="105"/>
      <c r="L38" s="105"/>
      <c r="M38" s="105"/>
      <c r="N38" s="8"/>
      <c r="O38" s="8"/>
      <c r="P38" s="8"/>
    </row>
    <row r="39" spans="1:16" ht="11.25" customHeight="1" x14ac:dyDescent="0.4">
      <c r="A39" s="93"/>
      <c r="B39" s="93"/>
      <c r="C39" s="104">
        <v>4</v>
      </c>
      <c r="D39" s="218" t="s">
        <v>29</v>
      </c>
      <c r="E39" s="218"/>
      <c r="F39" s="218"/>
      <c r="G39" s="218"/>
      <c r="H39" s="218"/>
      <c r="I39" s="218"/>
      <c r="J39" s="218"/>
      <c r="K39" s="218"/>
      <c r="L39" s="218"/>
      <c r="M39" s="218"/>
      <c r="N39" s="16"/>
      <c r="O39" s="16"/>
      <c r="P39" s="16"/>
    </row>
    <row r="40" spans="1:16" ht="11.25" customHeight="1" x14ac:dyDescent="0.4">
      <c r="A40" s="93"/>
      <c r="B40" s="93"/>
      <c r="C40" s="175">
        <v>5</v>
      </c>
      <c r="D40" s="217" t="s">
        <v>43</v>
      </c>
      <c r="E40" s="217"/>
      <c r="F40" s="217"/>
      <c r="G40" s="217"/>
      <c r="H40" s="217"/>
      <c r="I40" s="217"/>
      <c r="J40" s="217"/>
      <c r="K40" s="217"/>
      <c r="L40" s="217"/>
      <c r="M40" s="217"/>
      <c r="N40" s="8"/>
      <c r="O40" s="8"/>
      <c r="P40" s="8"/>
    </row>
    <row r="41" spans="1:16" ht="11.25" customHeight="1" x14ac:dyDescent="0.4">
      <c r="A41" s="93"/>
      <c r="B41" s="93"/>
      <c r="C41" s="175"/>
      <c r="D41" s="21" t="s">
        <v>44</v>
      </c>
      <c r="E41" s="105"/>
      <c r="F41" s="105"/>
      <c r="G41" s="105"/>
      <c r="H41" s="105"/>
      <c r="I41" s="105"/>
      <c r="J41" s="105"/>
      <c r="K41" s="105"/>
      <c r="L41" s="105"/>
      <c r="M41" s="105"/>
      <c r="N41" s="8"/>
      <c r="O41" s="8"/>
      <c r="P41" s="8"/>
    </row>
    <row r="42" spans="1:16" ht="11.25" customHeight="1" x14ac:dyDescent="0.4">
      <c r="A42" s="93"/>
      <c r="B42" s="93"/>
      <c r="C42" s="93"/>
      <c r="D42" s="106" t="s">
        <v>32</v>
      </c>
      <c r="E42" s="93" t="s">
        <v>37</v>
      </c>
      <c r="F42" s="93"/>
      <c r="G42" s="93"/>
      <c r="H42" s="93"/>
      <c r="I42" s="93"/>
      <c r="J42" s="93"/>
      <c r="K42" s="93"/>
      <c r="L42" s="93"/>
      <c r="M42" s="93"/>
      <c r="N42" s="4"/>
      <c r="O42" s="4"/>
      <c r="P42" s="4"/>
    </row>
    <row r="43" spans="1:16" ht="11.25" customHeight="1" x14ac:dyDescent="0.4">
      <c r="A43" s="93"/>
      <c r="B43" s="93"/>
      <c r="C43" s="93"/>
      <c r="D43" s="106" t="s">
        <v>33</v>
      </c>
      <c r="E43" s="93" t="s">
        <v>38</v>
      </c>
      <c r="F43" s="93"/>
      <c r="G43" s="93"/>
      <c r="H43" s="93"/>
      <c r="I43" s="93"/>
      <c r="J43" s="93"/>
      <c r="K43" s="93"/>
      <c r="L43" s="93"/>
      <c r="M43" s="93"/>
      <c r="N43" s="4"/>
      <c r="O43" s="4"/>
      <c r="P43" s="4"/>
    </row>
    <row r="44" spans="1:16" ht="11.25" customHeight="1" x14ac:dyDescent="0.4">
      <c r="A44" s="93"/>
      <c r="B44" s="93"/>
      <c r="C44" s="93"/>
      <c r="D44" s="106" t="s">
        <v>34</v>
      </c>
      <c r="E44" s="93" t="s">
        <v>39</v>
      </c>
      <c r="F44" s="93"/>
      <c r="G44" s="93"/>
      <c r="H44" s="93"/>
      <c r="I44" s="93"/>
      <c r="J44" s="93"/>
      <c r="K44" s="93"/>
      <c r="L44" s="93"/>
      <c r="M44" s="93"/>
      <c r="N44" s="4"/>
      <c r="O44" s="4"/>
      <c r="P44" s="4"/>
    </row>
    <row r="45" spans="1:16" ht="11.25" customHeight="1" x14ac:dyDescent="0.4">
      <c r="A45" s="19"/>
      <c r="B45" s="19"/>
      <c r="C45" s="19"/>
      <c r="D45" s="107" t="s">
        <v>35</v>
      </c>
      <c r="E45" s="217" t="s">
        <v>48</v>
      </c>
      <c r="F45" s="217"/>
      <c r="G45" s="217"/>
      <c r="H45" s="217"/>
      <c r="I45" s="217"/>
      <c r="J45" s="217"/>
      <c r="K45" s="217"/>
      <c r="L45" s="217"/>
      <c r="M45" s="217"/>
      <c r="N45" s="8"/>
      <c r="O45" s="8"/>
      <c r="P45" s="8"/>
    </row>
    <row r="46" spans="1:16" ht="11.25" customHeight="1" x14ac:dyDescent="0.4">
      <c r="A46" s="19"/>
      <c r="B46" s="19"/>
      <c r="C46" s="19"/>
      <c r="D46" s="107"/>
      <c r="E46" s="21" t="s">
        <v>49</v>
      </c>
      <c r="F46" s="105"/>
      <c r="G46" s="105"/>
      <c r="H46" s="105"/>
      <c r="I46" s="105"/>
      <c r="J46" s="105"/>
      <c r="K46" s="105"/>
      <c r="L46" s="105"/>
      <c r="M46" s="105"/>
      <c r="N46" s="8"/>
      <c r="O46" s="8"/>
      <c r="P46" s="8"/>
    </row>
    <row r="47" spans="1:16" ht="11.25" customHeight="1" x14ac:dyDescent="0.4">
      <c r="A47" s="19"/>
      <c r="B47" s="19"/>
      <c r="C47" s="19"/>
      <c r="D47" s="106" t="s">
        <v>36</v>
      </c>
      <c r="E47" s="93" t="s">
        <v>40</v>
      </c>
      <c r="F47" s="19"/>
      <c r="G47" s="19"/>
      <c r="H47" s="19"/>
      <c r="I47" s="19"/>
      <c r="J47" s="19"/>
      <c r="K47" s="19"/>
      <c r="L47" s="19"/>
      <c r="M47" s="19"/>
    </row>
  </sheetData>
  <sheetProtection sheet="1" formatCells="0" formatRows="0" insertRows="0" deleteRows="0" autoFilter="0"/>
  <mergeCells count="30">
    <mergeCell ref="A2:F2"/>
    <mergeCell ref="A4:G4"/>
    <mergeCell ref="D40:M40"/>
    <mergeCell ref="E45:M45"/>
    <mergeCell ref="A34:B34"/>
    <mergeCell ref="A18:M19"/>
    <mergeCell ref="I12:J14"/>
    <mergeCell ref="I15:J17"/>
    <mergeCell ref="J21:M21"/>
    <mergeCell ref="F29:G29"/>
    <mergeCell ref="F30:G30"/>
    <mergeCell ref="A22:A27"/>
    <mergeCell ref="F21:G21"/>
    <mergeCell ref="F20:H20"/>
    <mergeCell ref="I20:K20"/>
    <mergeCell ref="F28:M28"/>
    <mergeCell ref="L20:M20"/>
    <mergeCell ref="A33:M33"/>
    <mergeCell ref="D34:M34"/>
    <mergeCell ref="D37:M37"/>
    <mergeCell ref="D39:M39"/>
    <mergeCell ref="F32:G32"/>
    <mergeCell ref="B20:E20"/>
    <mergeCell ref="B21:E21"/>
    <mergeCell ref="B22:E27"/>
    <mergeCell ref="B28:E28"/>
    <mergeCell ref="B29:E29"/>
    <mergeCell ref="B30:E30"/>
    <mergeCell ref="A32:E32"/>
    <mergeCell ref="J27:M27"/>
  </mergeCells>
  <phoneticPr fontId="1"/>
  <dataValidations count="3">
    <dataValidation type="list" allowBlank="1" showInputMessage="1" showErrorMessage="1" sqref="A2:F2">
      <formula1>地区</formula1>
    </dataValidation>
    <dataValidation type="list" allowBlank="1" showInputMessage="1" showErrorMessage="1" sqref="A4">
      <formula1>INDIRECT($A$2)</formula1>
    </dataValidation>
    <dataValidation type="list" allowBlank="1" showInputMessage="1" showErrorMessage="1" sqref="H21">
      <formula1>"鶴見,神奈川,西,中,南,港南,保土ケ谷,旭,磯子,金沢,港北,緑,青葉,都筑,戸塚,栄,泉,瀬谷"</formula1>
    </dataValidation>
  </dataValidations>
  <pageMargins left="0.70866141732283472" right="0.59055118110236227" top="0.55118110236220474" bottom="0.51181102362204722" header="0.31496062992125984" footer="0.31496062992125984"/>
  <pageSetup paperSize="9" fitToHeight="0" orientation="portrait" horizontalDpi="300" verticalDpi="300" r:id="rId1"/>
  <headerFooter differentFirst="1"/>
  <drawing r:id="rId2"/>
  <legacyDrawing r:id="rId3"/>
  <controls>
    <mc:AlternateContent xmlns:mc="http://schemas.openxmlformats.org/markup-compatibility/2006">
      <mc:Choice Requires="x14">
        <control shapeId="2077" r:id="rId4" name="CheckBox2">
          <controlPr defaultSize="0" autoLine="0" r:id="rId5">
            <anchor moveWithCells="1">
              <from>
                <xdr:col>11</xdr:col>
                <xdr:colOff>219075</xdr:colOff>
                <xdr:row>27</xdr:row>
                <xdr:rowOff>47625</xdr:rowOff>
              </from>
              <to>
                <xdr:col>12</xdr:col>
                <xdr:colOff>276225</xdr:colOff>
                <xdr:row>27</xdr:row>
                <xdr:rowOff>323850</xdr:rowOff>
              </to>
            </anchor>
          </controlPr>
        </control>
      </mc:Choice>
      <mc:Fallback>
        <control shapeId="2077" r:id="rId4" name="CheckBox2"/>
      </mc:Fallback>
    </mc:AlternateContent>
    <mc:AlternateContent xmlns:mc="http://schemas.openxmlformats.org/markup-compatibility/2006">
      <mc:Choice Requires="x14">
        <control shapeId="2075" r:id="rId6" name="CheckBox1">
          <controlPr defaultSize="0" autoLine="0" r:id="rId7">
            <anchor moveWithCells="1">
              <from>
                <xdr:col>7</xdr:col>
                <xdr:colOff>200025</xdr:colOff>
                <xdr:row>27</xdr:row>
                <xdr:rowOff>47625</xdr:rowOff>
              </from>
              <to>
                <xdr:col>8</xdr:col>
                <xdr:colOff>247650</xdr:colOff>
                <xdr:row>27</xdr:row>
                <xdr:rowOff>323850</xdr:rowOff>
              </to>
            </anchor>
          </controlPr>
        </control>
      </mc:Choice>
      <mc:Fallback>
        <control shapeId="2075" r:id="rId6" name="CheckBox1"/>
      </mc:Fallback>
    </mc:AlternateContent>
    <mc:AlternateContent xmlns:mc="http://schemas.openxmlformats.org/markup-compatibility/2006">
      <mc:Choice Requires="x14">
        <control shapeId="2054" r:id="rId8" name="Check Box 6">
          <controlPr defaultSize="0" autoFill="0" autoLine="0" autoPict="0">
            <anchor moveWithCells="1">
              <from>
                <xdr:col>5</xdr:col>
                <xdr:colOff>57150</xdr:colOff>
                <xdr:row>20</xdr:row>
                <xdr:rowOff>361950</xdr:rowOff>
              </from>
              <to>
                <xdr:col>6</xdr:col>
                <xdr:colOff>57150</xdr:colOff>
                <xdr:row>22</xdr:row>
                <xdr:rowOff>38100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5</xdr:col>
                <xdr:colOff>57150</xdr:colOff>
                <xdr:row>23</xdr:row>
                <xdr:rowOff>180975</xdr:rowOff>
              </from>
              <to>
                <xdr:col>6</xdr:col>
                <xdr:colOff>57150</xdr:colOff>
                <xdr:row>25</xdr:row>
                <xdr:rowOff>38100</xdr:rowOff>
              </to>
            </anchor>
          </controlPr>
        </control>
      </mc:Choice>
    </mc:AlternateContent>
    <mc:AlternateContent xmlns:mc="http://schemas.openxmlformats.org/markup-compatibility/2006">
      <mc:Choice Requires="x14">
        <control shapeId="2066" r:id="rId10" name="Check Box 18">
          <controlPr defaultSize="0" autoFill="0" autoLine="0" autoPict="0">
            <anchor moveWithCells="1">
              <from>
                <xdr:col>5</xdr:col>
                <xdr:colOff>57150</xdr:colOff>
                <xdr:row>21</xdr:row>
                <xdr:rowOff>171450</xdr:rowOff>
              </from>
              <to>
                <xdr:col>6</xdr:col>
                <xdr:colOff>57150</xdr:colOff>
                <xdr:row>23</xdr:row>
                <xdr:rowOff>28575</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5</xdr:col>
                <xdr:colOff>57150</xdr:colOff>
                <xdr:row>24</xdr:row>
                <xdr:rowOff>180975</xdr:rowOff>
              </from>
              <to>
                <xdr:col>6</xdr:col>
                <xdr:colOff>57150</xdr:colOff>
                <xdr:row>26</xdr:row>
                <xdr:rowOff>38100</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5</xdr:col>
                <xdr:colOff>57150</xdr:colOff>
                <xdr:row>22</xdr:row>
                <xdr:rowOff>180975</xdr:rowOff>
              </from>
              <to>
                <xdr:col>6</xdr:col>
                <xdr:colOff>57150</xdr:colOff>
                <xdr:row>24</xdr:row>
                <xdr:rowOff>38100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I38"/>
  <sheetViews>
    <sheetView view="pageBreakPreview" topLeftCell="A22" zoomScale="130" zoomScaleNormal="70" zoomScaleSheetLayoutView="130" workbookViewId="0">
      <selection activeCell="E29" sqref="E29:I29"/>
    </sheetView>
    <sheetView view="pageBreakPreview" zoomScale="115" zoomScaleNormal="100" zoomScaleSheetLayoutView="115" workbookViewId="1">
      <selection activeCell="G15" sqref="G15:H15"/>
    </sheetView>
    <sheetView workbookViewId="2"/>
  </sheetViews>
  <sheetFormatPr defaultRowHeight="18.75" x14ac:dyDescent="0.4"/>
  <cols>
    <col min="1" max="1" width="15" customWidth="1"/>
    <col min="2" max="2" width="6.625" customWidth="1"/>
    <col min="3" max="3" width="3.875" customWidth="1"/>
    <col min="4" max="4" width="13.125" customWidth="1"/>
    <col min="6" max="6" width="9.5" customWidth="1"/>
    <col min="7" max="7" width="8" customWidth="1"/>
    <col min="8" max="8" width="7.375" customWidth="1"/>
    <col min="9" max="9" width="9.375" customWidth="1"/>
  </cols>
  <sheetData>
    <row r="1" spans="1:9" ht="18.75" customHeight="1" x14ac:dyDescent="0.4">
      <c r="A1" s="19"/>
      <c r="B1" s="19"/>
      <c r="C1" s="19"/>
      <c r="D1" s="19"/>
      <c r="E1" s="1" t="s">
        <v>593</v>
      </c>
      <c r="F1" s="19"/>
      <c r="G1" s="19"/>
      <c r="H1" s="19"/>
    </row>
    <row r="2" spans="1:9" x14ac:dyDescent="0.15">
      <c r="A2" s="24" t="s">
        <v>50</v>
      </c>
      <c r="B2" s="20"/>
      <c r="C2" s="20"/>
      <c r="D2" s="20"/>
      <c r="E2" s="20"/>
      <c r="F2" s="20"/>
      <c r="G2" s="20"/>
      <c r="H2" s="20"/>
    </row>
    <row r="3" spans="1:9" x14ac:dyDescent="0.4">
      <c r="A3" s="22" t="s">
        <v>52</v>
      </c>
      <c r="B3" s="266"/>
      <c r="C3" s="267"/>
      <c r="D3" s="267"/>
      <c r="E3" s="268"/>
      <c r="F3" s="266"/>
      <c r="G3" s="267"/>
      <c r="H3" s="267"/>
      <c r="I3" s="268"/>
    </row>
    <row r="4" spans="1:9" ht="18.600000000000001" customHeight="1" x14ac:dyDescent="0.4">
      <c r="A4" s="22" t="s">
        <v>53</v>
      </c>
      <c r="B4" s="244"/>
      <c r="C4" s="245"/>
      <c r="D4" s="245"/>
      <c r="E4" s="245"/>
      <c r="F4" s="245"/>
      <c r="G4" s="245"/>
      <c r="H4" s="245"/>
      <c r="I4" s="246"/>
    </row>
    <row r="5" spans="1:9" x14ac:dyDescent="0.4">
      <c r="A5" s="22" t="s">
        <v>54</v>
      </c>
      <c r="B5" s="242"/>
      <c r="C5" s="243"/>
      <c r="D5" s="243"/>
      <c r="E5" s="243"/>
      <c r="F5" s="33" t="s">
        <v>85</v>
      </c>
      <c r="G5" s="31"/>
      <c r="H5" s="31"/>
      <c r="I5" s="32"/>
    </row>
    <row r="6" spans="1:9" x14ac:dyDescent="0.4">
      <c r="A6" s="22" t="s">
        <v>55</v>
      </c>
      <c r="B6" s="242"/>
      <c r="C6" s="243"/>
      <c r="D6" s="31" t="s">
        <v>88</v>
      </c>
      <c r="E6" s="30" t="s">
        <v>89</v>
      </c>
      <c r="F6" s="205"/>
      <c r="G6" s="31" t="s">
        <v>90</v>
      </c>
      <c r="H6" s="205"/>
      <c r="I6" s="29" t="s">
        <v>91</v>
      </c>
    </row>
    <row r="7" spans="1:9" x14ac:dyDescent="0.4">
      <c r="A7" s="265" t="s">
        <v>56</v>
      </c>
      <c r="B7" s="25" t="s">
        <v>84</v>
      </c>
      <c r="C7" s="259"/>
      <c r="D7" s="259"/>
      <c r="E7" s="26" t="s">
        <v>85</v>
      </c>
      <c r="F7" s="264" t="s">
        <v>87</v>
      </c>
      <c r="G7" s="248"/>
      <c r="H7" s="242"/>
      <c r="I7" s="269" t="s">
        <v>85</v>
      </c>
    </row>
    <row r="8" spans="1:9" x14ac:dyDescent="0.4">
      <c r="A8" s="265"/>
      <c r="B8" s="27" t="s">
        <v>83</v>
      </c>
      <c r="C8" s="260"/>
      <c r="D8" s="260"/>
      <c r="E8" s="28" t="s">
        <v>85</v>
      </c>
      <c r="F8" s="264"/>
      <c r="G8" s="248"/>
      <c r="H8" s="242"/>
      <c r="I8" s="269"/>
    </row>
    <row r="9" spans="1:9" x14ac:dyDescent="0.4">
      <c r="A9" s="22" t="s">
        <v>58</v>
      </c>
      <c r="B9" s="261"/>
      <c r="C9" s="262"/>
      <c r="D9" s="262"/>
      <c r="E9" s="262"/>
      <c r="F9" s="262"/>
      <c r="G9" s="262"/>
      <c r="H9" s="262"/>
      <c r="I9" s="263"/>
    </row>
    <row r="10" spans="1:9" x14ac:dyDescent="0.15">
      <c r="A10" s="24" t="s">
        <v>59</v>
      </c>
      <c r="B10" s="20"/>
      <c r="C10" s="20"/>
      <c r="D10" s="20"/>
      <c r="E10" s="20"/>
      <c r="F10" s="20"/>
      <c r="G10" s="20"/>
      <c r="H10" s="20"/>
    </row>
    <row r="11" spans="1:9" x14ac:dyDescent="0.4">
      <c r="A11" s="22" t="s">
        <v>60</v>
      </c>
      <c r="B11" s="266"/>
      <c r="C11" s="267"/>
      <c r="D11" s="267"/>
      <c r="E11" s="268"/>
      <c r="F11" s="266"/>
      <c r="G11" s="267"/>
      <c r="H11" s="267"/>
      <c r="I11" s="268"/>
    </row>
    <row r="12" spans="1:9" x14ac:dyDescent="0.4">
      <c r="A12" s="22" t="s">
        <v>61</v>
      </c>
      <c r="B12" s="242"/>
      <c r="C12" s="243"/>
      <c r="D12" s="243"/>
      <c r="E12" s="243"/>
      <c r="F12" s="243"/>
      <c r="G12" s="243"/>
      <c r="H12" s="243"/>
      <c r="I12" s="248"/>
    </row>
    <row r="13" spans="1:9" x14ac:dyDescent="0.4">
      <c r="A13" s="22" t="s">
        <v>54</v>
      </c>
      <c r="B13" s="242"/>
      <c r="C13" s="243"/>
      <c r="D13" s="243"/>
      <c r="E13" s="243"/>
      <c r="F13" s="31" t="s">
        <v>85</v>
      </c>
      <c r="G13" s="31"/>
      <c r="H13" s="31"/>
      <c r="I13" s="32"/>
    </row>
    <row r="14" spans="1:9" x14ac:dyDescent="0.4">
      <c r="A14" s="22" t="s">
        <v>62</v>
      </c>
      <c r="B14" s="244"/>
      <c r="C14" s="245"/>
      <c r="D14" s="245"/>
      <c r="E14" s="245"/>
      <c r="F14" s="245"/>
      <c r="G14" s="245"/>
      <c r="H14" s="245"/>
      <c r="I14" s="246"/>
    </row>
    <row r="15" spans="1:9" x14ac:dyDescent="0.4">
      <c r="A15" s="22" t="s">
        <v>63</v>
      </c>
      <c r="B15" s="34" t="s">
        <v>82</v>
      </c>
      <c r="C15" s="31"/>
      <c r="D15" s="204"/>
      <c r="E15" s="29" t="s">
        <v>85</v>
      </c>
      <c r="F15" s="34" t="s">
        <v>86</v>
      </c>
      <c r="G15" s="243"/>
      <c r="H15" s="243"/>
      <c r="I15" s="43" t="s">
        <v>85</v>
      </c>
    </row>
    <row r="16" spans="1:9" x14ac:dyDescent="0.4">
      <c r="A16" s="22" t="s">
        <v>276</v>
      </c>
      <c r="B16" s="242"/>
      <c r="C16" s="243"/>
      <c r="D16" s="243"/>
      <c r="E16" s="243"/>
      <c r="F16" s="243"/>
      <c r="G16" s="243"/>
      <c r="H16" s="243"/>
      <c r="I16" s="248"/>
    </row>
    <row r="17" spans="1:9" x14ac:dyDescent="0.15">
      <c r="A17" s="24" t="s">
        <v>64</v>
      </c>
      <c r="B17" s="20"/>
      <c r="C17" s="20"/>
      <c r="D17" s="20"/>
      <c r="E17" s="20"/>
      <c r="F17" s="20"/>
      <c r="G17" s="20"/>
      <c r="H17" s="20"/>
    </row>
    <row r="18" spans="1:9" ht="18.75" customHeight="1" x14ac:dyDescent="0.4">
      <c r="A18" s="258" t="s">
        <v>65</v>
      </c>
      <c r="B18" s="258"/>
      <c r="C18" s="242"/>
      <c r="D18" s="243"/>
      <c r="E18" s="31" t="s">
        <v>85</v>
      </c>
      <c r="F18" s="31"/>
      <c r="G18" s="31"/>
      <c r="H18" s="31"/>
      <c r="I18" s="32"/>
    </row>
    <row r="19" spans="1:9" ht="18.75" customHeight="1" x14ac:dyDescent="0.4">
      <c r="A19" s="258" t="s">
        <v>70</v>
      </c>
      <c r="B19" s="258"/>
      <c r="C19" s="242"/>
      <c r="D19" s="243"/>
      <c r="E19" s="243"/>
      <c r="F19" s="243"/>
      <c r="G19" s="243"/>
      <c r="H19" s="243"/>
      <c r="I19" s="248"/>
    </row>
    <row r="20" spans="1:9" ht="18.75" customHeight="1" x14ac:dyDescent="0.4">
      <c r="A20" s="258" t="s">
        <v>67</v>
      </c>
      <c r="B20" s="258"/>
      <c r="C20" s="242"/>
      <c r="D20" s="243"/>
      <c r="E20" s="31" t="s">
        <v>85</v>
      </c>
      <c r="F20" s="31"/>
      <c r="G20" s="31"/>
      <c r="H20" s="31"/>
      <c r="I20" s="32"/>
    </row>
    <row r="21" spans="1:9" ht="18.75" customHeight="1" x14ac:dyDescent="0.4">
      <c r="A21" s="258" t="s">
        <v>68</v>
      </c>
      <c r="B21" s="258"/>
      <c r="C21" s="242"/>
      <c r="D21" s="243"/>
      <c r="E21" s="31" t="s">
        <v>85</v>
      </c>
      <c r="F21" s="31"/>
      <c r="G21" s="31"/>
      <c r="H21" s="31"/>
      <c r="I21" s="32"/>
    </row>
    <row r="22" spans="1:9" ht="18.75" customHeight="1" x14ac:dyDescent="0.4">
      <c r="A22" s="258" t="s">
        <v>66</v>
      </c>
      <c r="B22" s="258"/>
      <c r="C22" s="242"/>
      <c r="D22" s="243"/>
      <c r="E22" s="31" t="s">
        <v>85</v>
      </c>
      <c r="F22" s="31"/>
      <c r="G22" s="31"/>
      <c r="H22" s="31"/>
      <c r="I22" s="32"/>
    </row>
    <row r="23" spans="1:9" x14ac:dyDescent="0.4">
      <c r="A23" s="258" t="s">
        <v>57</v>
      </c>
      <c r="B23" s="258"/>
      <c r="C23" s="244"/>
      <c r="D23" s="245"/>
      <c r="E23" s="245"/>
      <c r="F23" s="245"/>
      <c r="G23" s="245"/>
      <c r="H23" s="245"/>
      <c r="I23" s="246"/>
    </row>
    <row r="24" spans="1:9" x14ac:dyDescent="0.15">
      <c r="A24" s="24" t="s">
        <v>69</v>
      </c>
      <c r="B24" s="20"/>
      <c r="C24" s="20"/>
      <c r="D24" s="20"/>
      <c r="E24" s="20"/>
      <c r="F24" s="20"/>
      <c r="G24" s="20"/>
      <c r="H24" s="20"/>
    </row>
    <row r="25" spans="1:9" x14ac:dyDescent="0.4">
      <c r="A25" s="258" t="s">
        <v>71</v>
      </c>
      <c r="B25" s="258"/>
      <c r="C25" s="165"/>
      <c r="D25" s="31" t="s">
        <v>81</v>
      </c>
      <c r="E25" s="31"/>
      <c r="F25" s="31"/>
      <c r="G25" s="31" t="s">
        <v>92</v>
      </c>
      <c r="H25" s="31"/>
      <c r="I25" s="32"/>
    </row>
    <row r="26" spans="1:9" ht="18.75" customHeight="1" x14ac:dyDescent="0.4">
      <c r="A26" s="258"/>
      <c r="B26" s="258"/>
      <c r="C26" s="128"/>
      <c r="D26" s="17"/>
      <c r="E26" s="116"/>
      <c r="F26" s="17"/>
      <c r="G26" s="116"/>
      <c r="H26" s="17"/>
      <c r="I26" s="176"/>
    </row>
    <row r="27" spans="1:9" ht="18.75" customHeight="1" x14ac:dyDescent="0.4">
      <c r="A27" s="258"/>
      <c r="B27" s="258"/>
      <c r="C27" s="36"/>
      <c r="D27" s="37"/>
      <c r="E27" s="116"/>
      <c r="F27" s="37"/>
      <c r="G27" s="247" t="s">
        <v>318</v>
      </c>
      <c r="H27" s="247"/>
      <c r="I27" s="117"/>
    </row>
    <row r="28" spans="1:9" ht="18.75" customHeight="1" x14ac:dyDescent="0.4">
      <c r="A28" s="258" t="s">
        <v>73</v>
      </c>
      <c r="B28" s="258"/>
      <c r="C28" s="38"/>
      <c r="D28" s="41" t="s">
        <v>77</v>
      </c>
      <c r="E28" s="249"/>
      <c r="F28" s="250"/>
      <c r="G28" s="250"/>
      <c r="H28" s="250"/>
      <c r="I28" s="251"/>
    </row>
    <row r="29" spans="1:9" x14ac:dyDescent="0.4">
      <c r="A29" s="258"/>
      <c r="B29" s="258"/>
      <c r="C29" s="39"/>
      <c r="D29" s="42" t="s">
        <v>78</v>
      </c>
      <c r="E29" s="252"/>
      <c r="F29" s="253"/>
      <c r="G29" s="253"/>
      <c r="H29" s="253"/>
      <c r="I29" s="254"/>
    </row>
    <row r="30" spans="1:9" x14ac:dyDescent="0.4">
      <c r="A30" s="258"/>
      <c r="B30" s="258"/>
      <c r="C30" s="39"/>
      <c r="D30" s="42" t="s">
        <v>79</v>
      </c>
      <c r="E30" s="252"/>
      <c r="F30" s="253"/>
      <c r="G30" s="253"/>
      <c r="H30" s="253"/>
      <c r="I30" s="254"/>
    </row>
    <row r="31" spans="1:9" x14ac:dyDescent="0.4">
      <c r="A31" s="258"/>
      <c r="B31" s="258"/>
      <c r="C31" s="39"/>
      <c r="D31" s="42" t="s">
        <v>80</v>
      </c>
      <c r="E31" s="252"/>
      <c r="F31" s="253"/>
      <c r="G31" s="253"/>
      <c r="H31" s="253"/>
      <c r="I31" s="254"/>
    </row>
    <row r="32" spans="1:9" x14ac:dyDescent="0.4">
      <c r="A32" s="258"/>
      <c r="B32" s="258"/>
      <c r="C32" s="40"/>
      <c r="D32" s="71" t="s">
        <v>93</v>
      </c>
      <c r="E32" s="255"/>
      <c r="F32" s="256"/>
      <c r="G32" s="256"/>
      <c r="H32" s="256"/>
      <c r="I32" s="257"/>
    </row>
    <row r="33" spans="1:9" x14ac:dyDescent="0.4">
      <c r="A33" s="258" t="s">
        <v>72</v>
      </c>
      <c r="B33" s="258"/>
      <c r="C33" s="244"/>
      <c r="D33" s="245"/>
      <c r="E33" s="245"/>
      <c r="F33" s="245"/>
      <c r="G33" s="245"/>
      <c r="H33" s="245"/>
      <c r="I33" s="246"/>
    </row>
    <row r="34" spans="1:9" x14ac:dyDescent="0.15">
      <c r="A34" s="24" t="s">
        <v>74</v>
      </c>
      <c r="B34" s="20"/>
      <c r="C34" s="20"/>
      <c r="D34" s="20"/>
      <c r="E34" s="20"/>
      <c r="F34" s="20"/>
      <c r="G34" s="20"/>
      <c r="H34" s="20"/>
    </row>
    <row r="35" spans="1:9" ht="18.75" customHeight="1" x14ac:dyDescent="0.4">
      <c r="A35" s="23" t="s">
        <v>51</v>
      </c>
      <c r="B35" s="244"/>
      <c r="C35" s="245"/>
      <c r="D35" s="245"/>
      <c r="E35" s="245"/>
      <c r="F35" s="245"/>
      <c r="G35" s="245"/>
      <c r="H35" s="245"/>
      <c r="I35" s="246"/>
    </row>
    <row r="36" spans="1:9" ht="18.75" customHeight="1" x14ac:dyDescent="0.4">
      <c r="A36" s="23" t="s">
        <v>75</v>
      </c>
      <c r="B36" s="244"/>
      <c r="C36" s="245"/>
      <c r="D36" s="245"/>
      <c r="E36" s="245"/>
      <c r="F36" s="245"/>
      <c r="G36" s="245"/>
      <c r="H36" s="245"/>
      <c r="I36" s="246"/>
    </row>
    <row r="37" spans="1:9" x14ac:dyDescent="0.4">
      <c r="A37" s="23" t="s">
        <v>72</v>
      </c>
      <c r="B37" s="244"/>
      <c r="C37" s="245"/>
      <c r="D37" s="245"/>
      <c r="E37" s="245"/>
      <c r="F37" s="245"/>
      <c r="G37" s="245"/>
      <c r="H37" s="245"/>
      <c r="I37" s="246"/>
    </row>
    <row r="38" spans="1:9" x14ac:dyDescent="0.4">
      <c r="A38" s="21" t="s">
        <v>76</v>
      </c>
      <c r="B38" s="20"/>
      <c r="C38" s="20"/>
      <c r="D38" s="20"/>
      <c r="E38" s="20"/>
      <c r="F38" s="20"/>
      <c r="G38" s="20"/>
      <c r="H38" s="20"/>
    </row>
  </sheetData>
  <sheetProtection sheet="1" formatCells="0" formatRows="0" insertRows="0" deleteRows="0"/>
  <mergeCells count="44">
    <mergeCell ref="A7:A8"/>
    <mergeCell ref="B3:E3"/>
    <mergeCell ref="C23:I23"/>
    <mergeCell ref="A23:B23"/>
    <mergeCell ref="A25:B27"/>
    <mergeCell ref="B12:I12"/>
    <mergeCell ref="B13:E13"/>
    <mergeCell ref="G15:H15"/>
    <mergeCell ref="B16:I16"/>
    <mergeCell ref="C18:D18"/>
    <mergeCell ref="F3:I3"/>
    <mergeCell ref="B4:I4"/>
    <mergeCell ref="B5:E5"/>
    <mergeCell ref="B11:E11"/>
    <mergeCell ref="F11:I11"/>
    <mergeCell ref="I7:I8"/>
    <mergeCell ref="A28:B32"/>
    <mergeCell ref="A18:B18"/>
    <mergeCell ref="A19:B19"/>
    <mergeCell ref="A20:B20"/>
    <mergeCell ref="A21:B21"/>
    <mergeCell ref="A22:B22"/>
    <mergeCell ref="C21:D21"/>
    <mergeCell ref="G7:H8"/>
    <mergeCell ref="C7:D7"/>
    <mergeCell ref="C8:D8"/>
    <mergeCell ref="B9:I9"/>
    <mergeCell ref="F7:F8"/>
    <mergeCell ref="C22:D22"/>
    <mergeCell ref="B6:C6"/>
    <mergeCell ref="B35:I35"/>
    <mergeCell ref="B36:I36"/>
    <mergeCell ref="B37:I37"/>
    <mergeCell ref="G27:H27"/>
    <mergeCell ref="B14:I14"/>
    <mergeCell ref="C19:I19"/>
    <mergeCell ref="E28:I28"/>
    <mergeCell ref="E29:I29"/>
    <mergeCell ref="C33:I33"/>
    <mergeCell ref="E32:I32"/>
    <mergeCell ref="E31:I31"/>
    <mergeCell ref="E30:I30"/>
    <mergeCell ref="A33:B33"/>
    <mergeCell ref="C20:D20"/>
  </mergeCells>
  <phoneticPr fontId="1"/>
  <pageMargins left="0.57291666666666663" right="0.60416666666666663" top="0.57291666666666663" bottom="0.75" header="0.3" footer="0.3"/>
  <pageSetup paperSize="9" scale="99" fitToHeight="0" orientation="portrait" horizontalDpi="300" verticalDpi="300" r:id="rId1"/>
  <headerFooter>
    <oddHeader>&amp;C&amp;10（第２面）</oddHeader>
  </headerFooter>
  <drawing r:id="rId2"/>
  <legacyDrawing r:id="rId3"/>
  <controls>
    <mc:AlternateContent xmlns:mc="http://schemas.openxmlformats.org/markup-compatibility/2006">
      <mc:Choice Requires="x14">
        <control shapeId="1056" r:id="rId4" name="CheckBox1">
          <controlPr defaultSize="0" autoLine="0" r:id="rId5">
            <anchor moveWithCells="1">
              <from>
                <xdr:col>1</xdr:col>
                <xdr:colOff>76200</xdr:colOff>
                <xdr:row>10</xdr:row>
                <xdr:rowOff>47625</xdr:rowOff>
              </from>
              <to>
                <xdr:col>2</xdr:col>
                <xdr:colOff>142875</xdr:colOff>
                <xdr:row>10</xdr:row>
                <xdr:rowOff>219075</xdr:rowOff>
              </to>
            </anchor>
          </controlPr>
        </control>
      </mc:Choice>
      <mc:Fallback>
        <control shapeId="1056" r:id="rId4" name="CheckBox1"/>
      </mc:Fallback>
    </mc:AlternateContent>
    <mc:AlternateContent xmlns:mc="http://schemas.openxmlformats.org/markup-compatibility/2006">
      <mc:Choice Requires="x14">
        <control shapeId="1057" r:id="rId6" name="CheckBox2">
          <controlPr defaultSize="0" autoLine="0" r:id="rId7">
            <anchor moveWithCells="1">
              <from>
                <xdr:col>2</xdr:col>
                <xdr:colOff>180975</xdr:colOff>
                <xdr:row>10</xdr:row>
                <xdr:rowOff>38100</xdr:rowOff>
              </from>
              <to>
                <xdr:col>3</xdr:col>
                <xdr:colOff>457200</xdr:colOff>
                <xdr:row>10</xdr:row>
                <xdr:rowOff>219075</xdr:rowOff>
              </to>
            </anchor>
          </controlPr>
        </control>
      </mc:Choice>
      <mc:Fallback>
        <control shapeId="1057" r:id="rId6" name="CheckBox2"/>
      </mc:Fallback>
    </mc:AlternateContent>
    <mc:AlternateContent xmlns:mc="http://schemas.openxmlformats.org/markup-compatibility/2006">
      <mc:Choice Requires="x14">
        <control shapeId="1058" r:id="rId8" name="CheckBox3">
          <controlPr defaultSize="0" autoLine="0" r:id="rId9">
            <anchor moveWithCells="1">
              <from>
                <xdr:col>3</xdr:col>
                <xdr:colOff>476250</xdr:colOff>
                <xdr:row>10</xdr:row>
                <xdr:rowOff>38100</xdr:rowOff>
              </from>
              <to>
                <xdr:col>4</xdr:col>
                <xdr:colOff>47625</xdr:colOff>
                <xdr:row>10</xdr:row>
                <xdr:rowOff>219075</xdr:rowOff>
              </to>
            </anchor>
          </controlPr>
        </control>
      </mc:Choice>
      <mc:Fallback>
        <control shapeId="1058" r:id="rId8" name="CheckBox3"/>
      </mc:Fallback>
    </mc:AlternateContent>
    <mc:AlternateContent xmlns:mc="http://schemas.openxmlformats.org/markup-compatibility/2006">
      <mc:Choice Requires="x14">
        <control shapeId="1059" r:id="rId10" name="CheckBox4">
          <controlPr defaultSize="0" autoLine="0" r:id="rId11">
            <anchor moveWithCells="1">
              <from>
                <xdr:col>4</xdr:col>
                <xdr:colOff>57150</xdr:colOff>
                <xdr:row>10</xdr:row>
                <xdr:rowOff>38100</xdr:rowOff>
              </from>
              <to>
                <xdr:col>4</xdr:col>
                <xdr:colOff>628650</xdr:colOff>
                <xdr:row>10</xdr:row>
                <xdr:rowOff>228600</xdr:rowOff>
              </to>
            </anchor>
          </controlPr>
        </control>
      </mc:Choice>
      <mc:Fallback>
        <control shapeId="1059" r:id="rId10" name="CheckBox4"/>
      </mc:Fallback>
    </mc:AlternateContent>
    <mc:AlternateContent xmlns:mc="http://schemas.openxmlformats.org/markup-compatibility/2006">
      <mc:Choice Requires="x14">
        <control shapeId="1064" r:id="rId12" name="CheckBox5">
          <controlPr defaultSize="0" autoLine="0" r:id="rId13">
            <anchor moveWithCells="1">
              <from>
                <xdr:col>1</xdr:col>
                <xdr:colOff>95250</xdr:colOff>
                <xdr:row>2</xdr:row>
                <xdr:rowOff>38100</xdr:rowOff>
              </from>
              <to>
                <xdr:col>2</xdr:col>
                <xdr:colOff>161925</xdr:colOff>
                <xdr:row>2</xdr:row>
                <xdr:rowOff>219075</xdr:rowOff>
              </to>
            </anchor>
          </controlPr>
        </control>
      </mc:Choice>
      <mc:Fallback>
        <control shapeId="1064" r:id="rId12" name="CheckBox5"/>
      </mc:Fallback>
    </mc:AlternateContent>
    <mc:AlternateContent xmlns:mc="http://schemas.openxmlformats.org/markup-compatibility/2006">
      <mc:Choice Requires="x14">
        <control shapeId="1065" r:id="rId14" name="CheckBox6">
          <controlPr defaultSize="0" autoLine="0" r:id="rId15">
            <anchor moveWithCells="1">
              <from>
                <xdr:col>2</xdr:col>
                <xdr:colOff>200025</xdr:colOff>
                <xdr:row>2</xdr:row>
                <xdr:rowOff>28575</xdr:rowOff>
              </from>
              <to>
                <xdr:col>3</xdr:col>
                <xdr:colOff>476250</xdr:colOff>
                <xdr:row>2</xdr:row>
                <xdr:rowOff>209550</xdr:rowOff>
              </to>
            </anchor>
          </controlPr>
        </control>
      </mc:Choice>
      <mc:Fallback>
        <control shapeId="1065" r:id="rId14" name="CheckBox6"/>
      </mc:Fallback>
    </mc:AlternateContent>
    <mc:AlternateContent xmlns:mc="http://schemas.openxmlformats.org/markup-compatibility/2006">
      <mc:Choice Requires="x14">
        <control shapeId="1066" r:id="rId16" name="CheckBox7">
          <controlPr defaultSize="0" autoLine="0" r:id="rId17">
            <anchor moveWithCells="1">
              <from>
                <xdr:col>3</xdr:col>
                <xdr:colOff>495300</xdr:colOff>
                <xdr:row>2</xdr:row>
                <xdr:rowOff>28575</xdr:rowOff>
              </from>
              <to>
                <xdr:col>4</xdr:col>
                <xdr:colOff>66675</xdr:colOff>
                <xdr:row>2</xdr:row>
                <xdr:rowOff>209550</xdr:rowOff>
              </to>
            </anchor>
          </controlPr>
        </control>
      </mc:Choice>
      <mc:Fallback>
        <control shapeId="1066" r:id="rId16" name="CheckBox7"/>
      </mc:Fallback>
    </mc:AlternateContent>
    <mc:AlternateContent xmlns:mc="http://schemas.openxmlformats.org/markup-compatibility/2006">
      <mc:Choice Requires="x14">
        <control shapeId="1067" r:id="rId18" name="CheckBox8">
          <controlPr defaultSize="0" autoLine="0" r:id="rId19">
            <anchor moveWithCells="1">
              <from>
                <xdr:col>4</xdr:col>
                <xdr:colOff>76200</xdr:colOff>
                <xdr:row>2</xdr:row>
                <xdr:rowOff>28575</xdr:rowOff>
              </from>
              <to>
                <xdr:col>4</xdr:col>
                <xdr:colOff>647700</xdr:colOff>
                <xdr:row>2</xdr:row>
                <xdr:rowOff>219075</xdr:rowOff>
              </to>
            </anchor>
          </controlPr>
        </control>
      </mc:Choice>
      <mc:Fallback>
        <control shapeId="1067" r:id="rId18" name="CheckBox8"/>
      </mc:Fallback>
    </mc:AlternateContent>
    <mc:AlternateContent xmlns:mc="http://schemas.openxmlformats.org/markup-compatibility/2006">
      <mc:Choice Requires="x14">
        <control shapeId="1068" r:id="rId20" name="CheckBox9">
          <controlPr defaultSize="0" autoLine="0" r:id="rId21">
            <anchor moveWithCells="1">
              <from>
                <xdr:col>5</xdr:col>
                <xdr:colOff>133350</xdr:colOff>
                <xdr:row>2</xdr:row>
                <xdr:rowOff>38100</xdr:rowOff>
              </from>
              <to>
                <xdr:col>5</xdr:col>
                <xdr:colOff>704850</xdr:colOff>
                <xdr:row>2</xdr:row>
                <xdr:rowOff>219075</xdr:rowOff>
              </to>
            </anchor>
          </controlPr>
        </control>
      </mc:Choice>
      <mc:Fallback>
        <control shapeId="1068" r:id="rId20" name="CheckBox9"/>
      </mc:Fallback>
    </mc:AlternateContent>
    <mc:AlternateContent xmlns:mc="http://schemas.openxmlformats.org/markup-compatibility/2006">
      <mc:Choice Requires="x14">
        <control shapeId="1069" r:id="rId22" name="CheckBox10">
          <controlPr defaultSize="0" autoLine="0" r:id="rId23">
            <anchor moveWithCells="1">
              <from>
                <xdr:col>6</xdr:col>
                <xdr:colOff>57150</xdr:colOff>
                <xdr:row>2</xdr:row>
                <xdr:rowOff>38100</xdr:rowOff>
              </from>
              <to>
                <xdr:col>7</xdr:col>
                <xdr:colOff>152400</xdr:colOff>
                <xdr:row>2</xdr:row>
                <xdr:rowOff>219075</xdr:rowOff>
              </to>
            </anchor>
          </controlPr>
        </control>
      </mc:Choice>
      <mc:Fallback>
        <control shapeId="1069" r:id="rId22" name="CheckBox10"/>
      </mc:Fallback>
    </mc:AlternateContent>
    <mc:AlternateContent xmlns:mc="http://schemas.openxmlformats.org/markup-compatibility/2006">
      <mc:Choice Requires="x14">
        <control shapeId="1070" r:id="rId24" name="CheckBox11">
          <controlPr defaultSize="0" autoLine="0" r:id="rId25">
            <anchor moveWithCells="1">
              <from>
                <xdr:col>7</xdr:col>
                <xdr:colOff>228600</xdr:colOff>
                <xdr:row>2</xdr:row>
                <xdr:rowOff>38100</xdr:rowOff>
              </from>
              <to>
                <xdr:col>8</xdr:col>
                <xdr:colOff>419100</xdr:colOff>
                <xdr:row>2</xdr:row>
                <xdr:rowOff>228600</xdr:rowOff>
              </to>
            </anchor>
          </controlPr>
        </control>
      </mc:Choice>
      <mc:Fallback>
        <control shapeId="1070" r:id="rId24" name="CheckBox11"/>
      </mc:Fallback>
    </mc:AlternateContent>
    <mc:AlternateContent xmlns:mc="http://schemas.openxmlformats.org/markup-compatibility/2006">
      <mc:Choice Requires="x14">
        <control shapeId="1071" r:id="rId26" name="CheckBox12">
          <controlPr defaultSize="0" autoLine="0" r:id="rId27">
            <anchor moveWithCells="1">
              <from>
                <xdr:col>5</xdr:col>
                <xdr:colOff>152400</xdr:colOff>
                <xdr:row>10</xdr:row>
                <xdr:rowOff>38100</xdr:rowOff>
              </from>
              <to>
                <xdr:col>6</xdr:col>
                <xdr:colOff>0</xdr:colOff>
                <xdr:row>10</xdr:row>
                <xdr:rowOff>219075</xdr:rowOff>
              </to>
            </anchor>
          </controlPr>
        </control>
      </mc:Choice>
      <mc:Fallback>
        <control shapeId="1071" r:id="rId26" name="CheckBox12"/>
      </mc:Fallback>
    </mc:AlternateContent>
    <mc:AlternateContent xmlns:mc="http://schemas.openxmlformats.org/markup-compatibility/2006">
      <mc:Choice Requires="x14">
        <control shapeId="1072" r:id="rId28" name="CheckBox13">
          <controlPr defaultSize="0" autoLine="0" r:id="rId29">
            <anchor moveWithCells="1">
              <from>
                <xdr:col>6</xdr:col>
                <xdr:colOff>76200</xdr:colOff>
                <xdr:row>10</xdr:row>
                <xdr:rowOff>38100</xdr:rowOff>
              </from>
              <to>
                <xdr:col>7</xdr:col>
                <xdr:colOff>161925</xdr:colOff>
                <xdr:row>10</xdr:row>
                <xdr:rowOff>219075</xdr:rowOff>
              </to>
            </anchor>
          </controlPr>
        </control>
      </mc:Choice>
      <mc:Fallback>
        <control shapeId="1072" r:id="rId28" name="CheckBox13"/>
      </mc:Fallback>
    </mc:AlternateContent>
    <mc:AlternateContent xmlns:mc="http://schemas.openxmlformats.org/markup-compatibility/2006">
      <mc:Choice Requires="x14">
        <control shapeId="1073" r:id="rId30" name="CheckBox14">
          <controlPr defaultSize="0" autoLine="0" r:id="rId31">
            <anchor moveWithCells="1">
              <from>
                <xdr:col>7</xdr:col>
                <xdr:colOff>247650</xdr:colOff>
                <xdr:row>10</xdr:row>
                <xdr:rowOff>38100</xdr:rowOff>
              </from>
              <to>
                <xdr:col>8</xdr:col>
                <xdr:colOff>438150</xdr:colOff>
                <xdr:row>10</xdr:row>
                <xdr:rowOff>219075</xdr:rowOff>
              </to>
            </anchor>
          </controlPr>
        </control>
      </mc:Choice>
      <mc:Fallback>
        <control shapeId="1073" r:id="rId30" name="CheckBox14"/>
      </mc:Fallback>
    </mc:AlternateContent>
    <mc:AlternateContent xmlns:mc="http://schemas.openxmlformats.org/markup-compatibility/2006">
      <mc:Choice Requires="x14">
        <control shapeId="1074" r:id="rId32" name="CheckBox15">
          <controlPr defaultSize="0" autoLine="0" autoPict="0" r:id="rId33">
            <anchor moveWithCells="1">
              <from>
                <xdr:col>3</xdr:col>
                <xdr:colOff>57150</xdr:colOff>
                <xdr:row>25</xdr:row>
                <xdr:rowOff>28575</xdr:rowOff>
              </from>
              <to>
                <xdr:col>3</xdr:col>
                <xdr:colOff>981075</xdr:colOff>
                <xdr:row>25</xdr:row>
                <xdr:rowOff>219075</xdr:rowOff>
              </to>
            </anchor>
          </controlPr>
        </control>
      </mc:Choice>
      <mc:Fallback>
        <control shapeId="1074" r:id="rId32" name="CheckBox15"/>
      </mc:Fallback>
    </mc:AlternateContent>
    <mc:AlternateContent xmlns:mc="http://schemas.openxmlformats.org/markup-compatibility/2006">
      <mc:Choice Requires="x14">
        <control shapeId="1075" r:id="rId34" name="CheckBox16">
          <controlPr defaultSize="0" autoLine="0" r:id="rId35">
            <anchor moveWithCells="1">
              <from>
                <xdr:col>5</xdr:col>
                <xdr:colOff>57150</xdr:colOff>
                <xdr:row>25</xdr:row>
                <xdr:rowOff>19050</xdr:rowOff>
              </from>
              <to>
                <xdr:col>5</xdr:col>
                <xdr:colOff>714375</xdr:colOff>
                <xdr:row>25</xdr:row>
                <xdr:rowOff>209550</xdr:rowOff>
              </to>
            </anchor>
          </controlPr>
        </control>
      </mc:Choice>
      <mc:Fallback>
        <control shapeId="1075" r:id="rId34" name="CheckBox16"/>
      </mc:Fallback>
    </mc:AlternateContent>
    <mc:AlternateContent xmlns:mc="http://schemas.openxmlformats.org/markup-compatibility/2006">
      <mc:Choice Requires="x14">
        <control shapeId="1076" r:id="rId36" name="CheckBox17">
          <controlPr defaultSize="0" autoLine="0" r:id="rId37">
            <anchor moveWithCells="1">
              <from>
                <xdr:col>6</xdr:col>
                <xdr:colOff>590550</xdr:colOff>
                <xdr:row>25</xdr:row>
                <xdr:rowOff>28575</xdr:rowOff>
              </from>
              <to>
                <xdr:col>8</xdr:col>
                <xdr:colOff>171450</xdr:colOff>
                <xdr:row>25</xdr:row>
                <xdr:rowOff>219075</xdr:rowOff>
              </to>
            </anchor>
          </controlPr>
        </control>
      </mc:Choice>
      <mc:Fallback>
        <control shapeId="1076" r:id="rId36" name="CheckBox17"/>
      </mc:Fallback>
    </mc:AlternateContent>
    <mc:AlternateContent xmlns:mc="http://schemas.openxmlformats.org/markup-compatibility/2006">
      <mc:Choice Requires="x14">
        <control shapeId="1077" r:id="rId38" name="CheckBox18">
          <controlPr defaultSize="0" autoLine="0" r:id="rId39">
            <anchor moveWithCells="1">
              <from>
                <xdr:col>2</xdr:col>
                <xdr:colOff>209550</xdr:colOff>
                <xdr:row>26</xdr:row>
                <xdr:rowOff>19050</xdr:rowOff>
              </from>
              <to>
                <xdr:col>4</xdr:col>
                <xdr:colOff>85725</xdr:colOff>
                <xdr:row>26</xdr:row>
                <xdr:rowOff>209550</xdr:rowOff>
              </to>
            </anchor>
          </controlPr>
        </control>
      </mc:Choice>
      <mc:Fallback>
        <control shapeId="1077" r:id="rId38" name="CheckBox18"/>
      </mc:Fallback>
    </mc:AlternateContent>
    <mc:AlternateContent xmlns:mc="http://schemas.openxmlformats.org/markup-compatibility/2006">
      <mc:Choice Requires="x14">
        <control shapeId="1078" r:id="rId40" name="CheckBox19">
          <controlPr defaultSize="0" autoLine="0" r:id="rId41">
            <anchor moveWithCells="1">
              <from>
                <xdr:col>5</xdr:col>
                <xdr:colOff>57150</xdr:colOff>
                <xdr:row>26</xdr:row>
                <xdr:rowOff>28575</xdr:rowOff>
              </from>
              <to>
                <xdr:col>5</xdr:col>
                <xdr:colOff>714375</xdr:colOff>
                <xdr:row>26</xdr:row>
                <xdr:rowOff>228600</xdr:rowOff>
              </to>
            </anchor>
          </controlPr>
        </control>
      </mc:Choice>
      <mc:Fallback>
        <control shapeId="1078" r:id="rId40" name="CheckBox19"/>
      </mc:Fallback>
    </mc:AlternateContent>
    <mc:AlternateContent xmlns:mc="http://schemas.openxmlformats.org/markup-compatibility/2006">
      <mc:Choice Requires="x14">
        <control shapeId="1026" r:id="rId42" name="Check Box 2">
          <controlPr defaultSize="0" autoFill="0" autoLine="0" autoPict="0">
            <anchor moveWithCells="1">
              <from>
                <xdr:col>2</xdr:col>
                <xdr:colOff>28575</xdr:colOff>
                <xdr:row>27</xdr:row>
                <xdr:rowOff>9525</xdr:rowOff>
              </from>
              <to>
                <xdr:col>3</xdr:col>
                <xdr:colOff>0</xdr:colOff>
                <xdr:row>28</xdr:row>
                <xdr:rowOff>9525</xdr:rowOff>
              </to>
            </anchor>
          </controlPr>
        </control>
      </mc:Choice>
    </mc:AlternateContent>
    <mc:AlternateContent xmlns:mc="http://schemas.openxmlformats.org/markup-compatibility/2006">
      <mc:Choice Requires="x14">
        <control shapeId="1027" r:id="rId43" name="Check Box 3">
          <controlPr defaultSize="0" autoFill="0" autoLine="0" autoPict="0">
            <anchor moveWithCells="1">
              <from>
                <xdr:col>2</xdr:col>
                <xdr:colOff>28575</xdr:colOff>
                <xdr:row>28</xdr:row>
                <xdr:rowOff>9525</xdr:rowOff>
              </from>
              <to>
                <xdr:col>3</xdr:col>
                <xdr:colOff>0</xdr:colOff>
                <xdr:row>29</xdr:row>
                <xdr:rowOff>9525</xdr:rowOff>
              </to>
            </anchor>
          </controlPr>
        </control>
      </mc:Choice>
    </mc:AlternateContent>
    <mc:AlternateContent xmlns:mc="http://schemas.openxmlformats.org/markup-compatibility/2006">
      <mc:Choice Requires="x14">
        <control shapeId="1028" r:id="rId44" name="Check Box 4">
          <controlPr defaultSize="0" autoFill="0" autoLine="0" autoPict="0">
            <anchor moveWithCells="1">
              <from>
                <xdr:col>2</xdr:col>
                <xdr:colOff>28575</xdr:colOff>
                <xdr:row>29</xdr:row>
                <xdr:rowOff>9525</xdr:rowOff>
              </from>
              <to>
                <xdr:col>3</xdr:col>
                <xdr:colOff>0</xdr:colOff>
                <xdr:row>30</xdr:row>
                <xdr:rowOff>9525</xdr:rowOff>
              </to>
            </anchor>
          </controlPr>
        </control>
      </mc:Choice>
    </mc:AlternateContent>
    <mc:AlternateContent xmlns:mc="http://schemas.openxmlformats.org/markup-compatibility/2006">
      <mc:Choice Requires="x14">
        <control shapeId="1029" r:id="rId45" name="Check Box 5">
          <controlPr defaultSize="0" autoFill="0" autoLine="0" autoPict="0">
            <anchor moveWithCells="1">
              <from>
                <xdr:col>2</xdr:col>
                <xdr:colOff>28575</xdr:colOff>
                <xdr:row>30</xdr:row>
                <xdr:rowOff>9525</xdr:rowOff>
              </from>
              <to>
                <xdr:col>3</xdr:col>
                <xdr:colOff>0</xdr:colOff>
                <xdr:row>31</xdr:row>
                <xdr:rowOff>9525</xdr:rowOff>
              </to>
            </anchor>
          </controlPr>
        </control>
      </mc:Choice>
    </mc:AlternateContent>
    <mc:AlternateContent xmlns:mc="http://schemas.openxmlformats.org/markup-compatibility/2006">
      <mc:Choice Requires="x14">
        <control shapeId="1030" r:id="rId46" name="Check Box 6">
          <controlPr defaultSize="0" autoFill="0" autoLine="0" autoPict="0">
            <anchor moveWithCells="1">
              <from>
                <xdr:col>2</xdr:col>
                <xdr:colOff>28575</xdr:colOff>
                <xdr:row>31</xdr:row>
                <xdr:rowOff>9525</xdr:rowOff>
              </from>
              <to>
                <xdr:col>3</xdr:col>
                <xdr:colOff>0</xdr:colOff>
                <xdr:row>32</xdr:row>
                <xdr:rowOff>9525</xdr:rowOff>
              </to>
            </anchor>
          </controlPr>
        </control>
      </mc:Choice>
    </mc:AlternateContent>
    <mc:AlternateContent xmlns:mc="http://schemas.openxmlformats.org/markup-compatibility/2006">
      <mc:Choice Requires="x14">
        <control shapeId="1032" r:id="rId47" name="Check Box 8">
          <controlPr defaultSize="0" autoFill="0" autoLine="0" autoPict="0">
            <anchor moveWithCells="1">
              <from>
                <xdr:col>2</xdr:col>
                <xdr:colOff>28575</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1036" r:id="rId48" name="Check Box 12">
          <controlPr defaultSize="0" autoFill="0" autoLine="0" autoPict="0">
            <anchor moveWithCells="1">
              <from>
                <xdr:col>5</xdr:col>
                <xdr:colOff>504825</xdr:colOff>
                <xdr:row>24</xdr:row>
                <xdr:rowOff>0</xdr:rowOff>
              </from>
              <to>
                <xdr:col>6</xdr:col>
                <xdr:colOff>28575</xdr:colOff>
                <xdr:row>25</xdr:row>
                <xdr:rowOff>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160"/>
  <sheetViews>
    <sheetView view="pageBreakPreview" topLeftCell="A145" zoomScaleNormal="100" zoomScaleSheetLayoutView="100" zoomScalePageLayoutView="115" workbookViewId="0">
      <selection activeCell="C150" sqref="C150"/>
    </sheetView>
    <sheetView tabSelected="1" view="pageBreakPreview" zoomScale="130" zoomScaleNormal="100" zoomScaleSheetLayoutView="130" workbookViewId="1">
      <selection activeCell="C68" sqref="C68"/>
    </sheetView>
    <sheetView tabSelected="1" topLeftCell="A160" workbookViewId="2">
      <selection activeCell="C45" sqref="C45"/>
    </sheetView>
  </sheetViews>
  <sheetFormatPr defaultRowHeight="18.75" x14ac:dyDescent="0.4"/>
  <cols>
    <col min="1" max="1" width="16.625" customWidth="1"/>
    <col min="2" max="2" width="28.25" customWidth="1"/>
    <col min="3" max="3" width="39.75" customWidth="1"/>
  </cols>
  <sheetData>
    <row r="1" spans="1:3" x14ac:dyDescent="0.15">
      <c r="A1" s="91" t="s">
        <v>94</v>
      </c>
      <c r="B1" s="90"/>
      <c r="C1" s="90"/>
    </row>
    <row r="2" spans="1:3" x14ac:dyDescent="0.4">
      <c r="A2" s="283" t="s">
        <v>98</v>
      </c>
      <c r="B2" s="66" t="e">
        <f>HLOOKUP('申出書（第１面）'!$A$4,敷地特性!$A$1:$AK$15,2,0)</f>
        <v>#N/A</v>
      </c>
      <c r="C2" s="198"/>
    </row>
    <row r="3" spans="1:3" x14ac:dyDescent="0.4">
      <c r="A3" s="283"/>
      <c r="B3" s="66" t="e">
        <f>HLOOKUP('申出書（第１面）'!$A$4,敷地特性!$A$1:$AK$15,3,0)</f>
        <v>#N/A</v>
      </c>
      <c r="C3" s="198"/>
    </row>
    <row r="4" spans="1:3" x14ac:dyDescent="0.4">
      <c r="A4" s="283"/>
      <c r="B4" s="66" t="e">
        <f>HLOOKUP('申出書（第１面）'!$A$4,敷地特性!$A$1:$AK$15,4,0)</f>
        <v>#N/A</v>
      </c>
      <c r="C4" s="198"/>
    </row>
    <row r="5" spans="1:3" x14ac:dyDescent="0.4">
      <c r="A5" s="283"/>
      <c r="B5" s="66" t="e">
        <f>HLOOKUP('申出書（第１面）'!$A$4,敷地特性!$A$1:$AK$15,5,0)</f>
        <v>#N/A</v>
      </c>
      <c r="C5" s="198"/>
    </row>
    <row r="6" spans="1:3" x14ac:dyDescent="0.4">
      <c r="A6" s="283"/>
      <c r="B6" s="66" t="e">
        <f>HLOOKUP('申出書（第１面）'!$A$4,敷地特性!$A$1:$AK$15,6,0)</f>
        <v>#N/A</v>
      </c>
      <c r="C6" s="198"/>
    </row>
    <row r="7" spans="1:3" x14ac:dyDescent="0.4">
      <c r="A7" s="283"/>
      <c r="B7" s="64" t="e">
        <f>HLOOKUP('申出書（第１面）'!$A$4,敷地特性!$A$1:$AK$15,10,0)</f>
        <v>#N/A</v>
      </c>
      <c r="C7" s="199"/>
    </row>
    <row r="8" spans="1:3" x14ac:dyDescent="0.4">
      <c r="A8" s="283"/>
      <c r="B8" s="64" t="e">
        <f>HLOOKUP('申出書（第１面）'!$A$4,敷地特性!$A$1:$AK$15,11,0)</f>
        <v>#N/A</v>
      </c>
      <c r="C8" s="118"/>
    </row>
    <row r="9" spans="1:3" x14ac:dyDescent="0.4">
      <c r="A9" s="283"/>
      <c r="B9" s="64" t="e">
        <f>HLOOKUP('申出書（第１面）'!$A$4,敷地特性!$A$1:$AK$15,12,0)</f>
        <v>#N/A</v>
      </c>
      <c r="C9" s="119"/>
    </row>
    <row r="10" spans="1:3" x14ac:dyDescent="0.4">
      <c r="A10" s="283"/>
      <c r="B10" s="120" t="e">
        <f>HLOOKUP('申出書（第１面）'!$A$4,敷地特性!$A$1:$AK$15,13,0)</f>
        <v>#N/A</v>
      </c>
      <c r="C10" s="121"/>
    </row>
    <row r="11" spans="1:3" x14ac:dyDescent="0.4">
      <c r="A11" s="283"/>
      <c r="B11" s="122" t="e">
        <f>HLOOKUP('申出書（第１面）'!$A$4,敷地特性!$A$1:$AK$15,13,0)</f>
        <v>#N/A</v>
      </c>
      <c r="C11" s="119"/>
    </row>
    <row r="12" spans="1:3" x14ac:dyDescent="0.4">
      <c r="A12" s="283"/>
      <c r="B12" s="122" t="e">
        <f>HLOOKUP('申出書（第１面）'!$A$4,敷地特性!$A$1:$AK$15,13,0)</f>
        <v>#N/A</v>
      </c>
      <c r="C12" s="119"/>
    </row>
    <row r="13" spans="1:3" x14ac:dyDescent="0.4">
      <c r="A13" s="283"/>
      <c r="B13" s="123" t="e">
        <f>HLOOKUP('申出書（第１面）'!$A$4,敷地特性!$A$1:$AK$15,14,0)</f>
        <v>#N/A</v>
      </c>
      <c r="C13" s="124"/>
    </row>
    <row r="14" spans="1:3" x14ac:dyDescent="0.4">
      <c r="A14" s="283"/>
      <c r="B14" s="125" t="e">
        <f>HLOOKUP('申出書（第１面）'!$A$4,敷地特性!$A$1:$AK$15,14,0)</f>
        <v>#N/A</v>
      </c>
      <c r="C14" s="126"/>
    </row>
    <row r="15" spans="1:3" x14ac:dyDescent="0.4">
      <c r="A15" s="283"/>
      <c r="B15" s="125" t="e">
        <f>HLOOKUP('申出書（第１面）'!$A$4,敷地特性!$A$1:$AK$15,14,0)</f>
        <v>#N/A</v>
      </c>
      <c r="C15" s="127"/>
    </row>
    <row r="16" spans="1:3" x14ac:dyDescent="0.4">
      <c r="A16" s="283"/>
      <c r="B16" s="128" t="e">
        <f>HLOOKUP('申出書（第１面）'!$A$4,敷地特性!$A$1:$AK$15,15,0)</f>
        <v>#N/A</v>
      </c>
      <c r="C16" s="164"/>
    </row>
    <row r="17" spans="1:3" x14ac:dyDescent="0.4">
      <c r="A17" s="283"/>
      <c r="B17" s="194"/>
      <c r="C17" s="200"/>
    </row>
    <row r="18" spans="1:3" x14ac:dyDescent="0.4">
      <c r="A18" s="284"/>
      <c r="B18" s="195"/>
      <c r="C18" s="201"/>
    </row>
    <row r="19" spans="1:3" x14ac:dyDescent="0.15">
      <c r="A19" s="67" t="s">
        <v>95</v>
      </c>
      <c r="B19" s="68"/>
      <c r="C19" s="68"/>
    </row>
    <row r="20" spans="1:3" ht="24.75" thickBot="1" x14ac:dyDescent="0.45">
      <c r="A20" s="69" t="s">
        <v>99</v>
      </c>
      <c r="B20" s="70" t="s">
        <v>96</v>
      </c>
      <c r="C20" s="70" t="s">
        <v>97</v>
      </c>
    </row>
    <row r="21" spans="1:3" ht="19.5" thickTop="1" x14ac:dyDescent="0.4">
      <c r="A21" s="143"/>
      <c r="B21" s="285" t="e">
        <f>HLOOKUP('申出書（第１面）'!$A$4,計画趣旨!$B$2:$AO$87,ROW()-19,0)</f>
        <v>#N/A</v>
      </c>
      <c r="C21" s="286"/>
    </row>
    <row r="22" spans="1:3" x14ac:dyDescent="0.4">
      <c r="A22" s="149" t="e">
        <f>HLOOKUP('申出書（第１面）'!$A$4,計画趣旨!$B$2:$AO$87,ROW()-19,0)</f>
        <v>#N/A</v>
      </c>
      <c r="B22" s="111" t="e">
        <f>HLOOKUP('申出書（第１面）'!$A$4,計画趣旨!$B$2:$AO$87,ROW()-18,0)</f>
        <v>#N/A</v>
      </c>
      <c r="C22" s="110"/>
    </row>
    <row r="23" spans="1:3" ht="48" customHeight="1" x14ac:dyDescent="0.4">
      <c r="A23" s="150"/>
      <c r="B23" s="111" t="e">
        <f>HLOOKUP('申出書（第１面）'!$A$4,計画趣旨!$B$2:$AO$87,ROW()-18,0)</f>
        <v>#N/A</v>
      </c>
      <c r="C23" s="110"/>
    </row>
    <row r="24" spans="1:3" x14ac:dyDescent="0.4">
      <c r="A24" s="150"/>
      <c r="B24" s="111" t="e">
        <f>HLOOKUP('申出書（第１面）'!$A$4,計画趣旨!$B$2:$AO$87,6,0)</f>
        <v>#N/A</v>
      </c>
      <c r="C24" s="110"/>
    </row>
    <row r="25" spans="1:3" x14ac:dyDescent="0.4">
      <c r="A25" s="150"/>
      <c r="B25" s="112" t="e">
        <f>HLOOKUP('申出書（第１面）'!$A$4,計画趣旨!$B$2:$AO$87,7,0)</f>
        <v>#N/A</v>
      </c>
      <c r="C25" s="110"/>
    </row>
    <row r="26" spans="1:3" s="51" customFormat="1" x14ac:dyDescent="0.4">
      <c r="A26" s="150"/>
      <c r="B26" s="136" t="e">
        <f>HLOOKUP('申出書（第１面）'!$A$4,計画趣旨!$B$2:$AO$87,8,0)</f>
        <v>#N/A</v>
      </c>
      <c r="C26" s="137"/>
    </row>
    <row r="27" spans="1:3" x14ac:dyDescent="0.4">
      <c r="A27" s="138"/>
      <c r="B27" s="287" t="e">
        <f>HLOOKUP('申出書（第１面）'!$A$4,計画趣旨!$B$2:$AO$87,ROW()-18,0)</f>
        <v>#N/A</v>
      </c>
      <c r="C27" s="287"/>
    </row>
    <row r="28" spans="1:3" x14ac:dyDescent="0.4">
      <c r="A28" s="144" t="e">
        <f>HLOOKUP('申出書（第１面）'!$A$4,計画趣旨!$B$2:$AO$87,ROW()-18,0)</f>
        <v>#N/A</v>
      </c>
      <c r="B28" s="111" t="e">
        <f>HLOOKUP('申出書（第１面）'!$A$4,計画趣旨!$B$2:$AO$165,ROW()-17,0)</f>
        <v>#N/A</v>
      </c>
      <c r="C28" s="110"/>
    </row>
    <row r="29" spans="1:3" x14ac:dyDescent="0.4">
      <c r="A29" s="147"/>
      <c r="B29" s="111" t="e">
        <f>HLOOKUP('申出書（第１面）'!$A$4,計画趣旨!$B$2:$AO$165,ROW()-17,0)</f>
        <v>#N/A</v>
      </c>
      <c r="C29" s="113"/>
    </row>
    <row r="30" spans="1:3" x14ac:dyDescent="0.4">
      <c r="A30" s="147"/>
      <c r="B30" s="111" t="e">
        <f>HLOOKUP('申出書（第１面）'!$A$4,計画趣旨!$B$2:$AO$165,ROW()-17,0)</f>
        <v>#N/A</v>
      </c>
      <c r="C30" s="110"/>
    </row>
    <row r="31" spans="1:3" s="51" customFormat="1" x14ac:dyDescent="0.4">
      <c r="A31" s="147"/>
      <c r="B31" s="111" t="e">
        <f>HLOOKUP('申出書（第１面）'!$A$4,計画趣旨!$B$2:$AO$87,14,0)</f>
        <v>#N/A</v>
      </c>
      <c r="C31" s="110"/>
    </row>
    <row r="32" spans="1:3" x14ac:dyDescent="0.4">
      <c r="A32" s="147"/>
      <c r="B32" s="111" t="e">
        <f>HLOOKUP('申出書（第１面）'!$A$4,計画趣旨!$B$2:$AO$87,15,0)</f>
        <v>#N/A</v>
      </c>
      <c r="C32" s="110"/>
    </row>
    <row r="33" spans="1:3" x14ac:dyDescent="0.4">
      <c r="A33" s="147"/>
      <c r="B33" s="112" t="e">
        <f>HLOOKUP('申出書（第１面）'!$A$4,計画趣旨!$B$2:$AO$87,16,0)</f>
        <v>#N/A</v>
      </c>
      <c r="C33" s="130"/>
    </row>
    <row r="34" spans="1:3" x14ac:dyDescent="0.4">
      <c r="A34" s="148"/>
      <c r="B34" s="111" t="e">
        <f>HLOOKUP('申出書（第１面）'!$A$4,計画趣旨!$B$2:$AO$87,17,0)</f>
        <v>#N/A</v>
      </c>
      <c r="C34" s="114"/>
    </row>
    <row r="35" spans="1:3" x14ac:dyDescent="0.4">
      <c r="A35" s="138"/>
      <c r="B35" s="287" t="e">
        <f>HLOOKUP('申出書（第１面）'!$A$4,計画趣旨!$B$2:$AO$165,ROW()-17,0)</f>
        <v>#N/A</v>
      </c>
      <c r="C35" s="287"/>
    </row>
    <row r="36" spans="1:3" x14ac:dyDescent="0.4">
      <c r="A36" s="144" t="e">
        <f>HLOOKUP('申出書（第１面）'!$A$4,計画趣旨!$B$2:$AO$165,ROW()-17,0)</f>
        <v>#N/A</v>
      </c>
      <c r="B36" s="111" t="e">
        <f>HLOOKUP('申出書（第１面）'!$A$4,計画趣旨!$B$2:$AO$165,ROW()-16,0)</f>
        <v>#N/A</v>
      </c>
      <c r="C36" s="114"/>
    </row>
    <row r="37" spans="1:3" x14ac:dyDescent="0.4">
      <c r="A37" s="109"/>
      <c r="B37" s="111" t="e">
        <f>HLOOKUP('申出書（第１面）'!$A$4,計画趣旨!$B$2:$AO$165,ROW()-16,0)</f>
        <v>#N/A</v>
      </c>
      <c r="C37" s="115"/>
    </row>
    <row r="38" spans="1:3" x14ac:dyDescent="0.4">
      <c r="A38" s="109"/>
      <c r="B38" s="111" t="e">
        <f>HLOOKUP('申出書（第１面）'!$A$4,計画趣旨!$B$2:$AO$165,ROW()-16,0)</f>
        <v>#N/A</v>
      </c>
      <c r="C38" s="114"/>
    </row>
    <row r="39" spans="1:3" x14ac:dyDescent="0.4">
      <c r="A39" s="109"/>
      <c r="B39" s="111" t="e">
        <f>HLOOKUP('申出書（第１面）'!$A$4,計画趣旨!$B$2:$AO$165,ROW()-16,0)</f>
        <v>#N/A</v>
      </c>
      <c r="C39" s="114"/>
    </row>
    <row r="40" spans="1:3" s="51" customFormat="1" x14ac:dyDescent="0.4">
      <c r="A40" s="139"/>
      <c r="B40" s="111" t="e">
        <f>HLOOKUP('申出書（第１面）'!$A$4,計画趣旨!$B$2:$AO$165,ROW()-16,0)</f>
        <v>#N/A</v>
      </c>
      <c r="C40" s="114"/>
    </row>
    <row r="41" spans="1:3" x14ac:dyDescent="0.4">
      <c r="A41" s="109"/>
      <c r="B41" s="111" t="e">
        <f>HLOOKUP('申出書（第１面）'!$A$4,計画趣旨!$B$2:$AO$165,ROW()-16,0)</f>
        <v>#N/A</v>
      </c>
      <c r="C41" s="130"/>
    </row>
    <row r="42" spans="1:3" x14ac:dyDescent="0.4">
      <c r="A42" s="109"/>
      <c r="B42" s="111" t="e">
        <f>HLOOKUP('申出書（第１面）'!$A$4,計画趣旨!$B$2:$AO$165,ROW()-16,0)</f>
        <v>#N/A</v>
      </c>
      <c r="C42" s="114"/>
    </row>
    <row r="43" spans="1:3" x14ac:dyDescent="0.4">
      <c r="A43" s="109"/>
      <c r="B43" s="111" t="e">
        <f>HLOOKUP('申出書（第１面）'!$A$4,計画趣旨!$B$2:$AO$165,ROW()-16,0)</f>
        <v>#N/A</v>
      </c>
      <c r="C43" s="114"/>
    </row>
    <row r="44" spans="1:3" x14ac:dyDescent="0.4">
      <c r="A44" s="138"/>
      <c r="B44" s="287" t="e">
        <f>HLOOKUP('申出書（第１面）'!$A$4,計画趣旨!$B$2:$AO$165,ROW()-16,0)</f>
        <v>#N/A</v>
      </c>
      <c r="C44" s="287"/>
    </row>
    <row r="45" spans="1:3" x14ac:dyDescent="0.4">
      <c r="A45" s="144" t="e">
        <f>HLOOKUP('申出書（第１面）'!$A$4,計画趣旨!$B$2:$AO$165,ROW()-16,0)</f>
        <v>#N/A</v>
      </c>
      <c r="B45" s="111" t="e">
        <f>HLOOKUP('申出書（第１面）'!$A$4,計画趣旨!$B$2:$AO$87,30,0)</f>
        <v>#N/A</v>
      </c>
      <c r="C45" s="114"/>
    </row>
    <row r="46" spans="1:3" x14ac:dyDescent="0.4">
      <c r="A46" s="109"/>
      <c r="B46" s="111" t="e">
        <f>HLOOKUP('申出書（第１面）'!$A$4,計画趣旨!$B$2:$AO$87,31,0)</f>
        <v>#N/A</v>
      </c>
      <c r="C46" s="114"/>
    </row>
    <row r="47" spans="1:3" x14ac:dyDescent="0.4">
      <c r="A47" s="109"/>
      <c r="B47" s="111" t="e">
        <f>HLOOKUP('申出書（第１面）'!$A$4,計画趣旨!$B$2:$AO$87,32,0)</f>
        <v>#N/A</v>
      </c>
      <c r="C47" s="114"/>
    </row>
    <row r="48" spans="1:3" s="51" customFormat="1" x14ac:dyDescent="0.4">
      <c r="A48" s="139"/>
      <c r="B48" s="111" t="e">
        <f>HLOOKUP('申出書（第１面）'!$A$4,計画趣旨!$B$2:$AO$87,33,0)</f>
        <v>#N/A</v>
      </c>
      <c r="C48" s="114"/>
    </row>
    <row r="49" spans="1:3" x14ac:dyDescent="0.4">
      <c r="A49" s="109"/>
      <c r="B49" s="112" t="e">
        <f>HLOOKUP('申出書（第１面）'!$A$4,計画趣旨!$B$2:$AO$87,34,0)</f>
        <v>#N/A</v>
      </c>
      <c r="C49" s="130"/>
    </row>
    <row r="50" spans="1:3" x14ac:dyDescent="0.4">
      <c r="A50" s="109"/>
      <c r="B50" s="111" t="e">
        <f>HLOOKUP('申出書（第１面）'!$A$4,計画趣旨!$B$2:$AO$87,35,0)</f>
        <v>#N/A</v>
      </c>
      <c r="C50" s="114"/>
    </row>
    <row r="51" spans="1:3" x14ac:dyDescent="0.4">
      <c r="A51" s="109"/>
      <c r="B51" s="111" t="e">
        <f>HLOOKUP('申出書（第１面）'!$A$4,計画趣旨!$B$2:$AO$87,36,0)</f>
        <v>#N/A</v>
      </c>
      <c r="C51" s="114"/>
    </row>
    <row r="52" spans="1:3" x14ac:dyDescent="0.4">
      <c r="A52" s="109"/>
      <c r="B52" s="112" t="e">
        <f>HLOOKUP('申出書（第１面）'!$A$4,計画趣旨!$B$2:$AO$87,37,0)</f>
        <v>#N/A</v>
      </c>
      <c r="C52" s="130"/>
    </row>
    <row r="53" spans="1:3" x14ac:dyDescent="0.4">
      <c r="A53" s="138"/>
      <c r="B53" s="287" t="e">
        <f>HLOOKUP('申出書（第１面）'!$A$4,計画趣旨!$B$2:$AO$87,38,0)</f>
        <v>#N/A</v>
      </c>
      <c r="C53" s="287"/>
    </row>
    <row r="54" spans="1:3" x14ac:dyDescent="0.4">
      <c r="A54" s="144" t="e">
        <f>HLOOKUP('申出書（第１面）'!$A$4,計画趣旨!$B$2:$AO$87,39,0)</f>
        <v>#N/A</v>
      </c>
      <c r="B54" s="112" t="e">
        <f>HLOOKUP('申出書（第１面）'!$A$4,計画趣旨!$B$2:$AO$87,40,0)</f>
        <v>#N/A</v>
      </c>
      <c r="C54" s="113"/>
    </row>
    <row r="55" spans="1:3" x14ac:dyDescent="0.4">
      <c r="A55" s="109"/>
      <c r="B55" s="111" t="e">
        <f>HLOOKUP('申出書（第１面）'!$A$4,計画趣旨!$B$2:$AO$87,41,0)</f>
        <v>#N/A</v>
      </c>
      <c r="C55" s="110"/>
    </row>
    <row r="56" spans="1:3" s="51" customFormat="1" x14ac:dyDescent="0.4">
      <c r="A56" s="139"/>
      <c r="B56" s="112" t="e">
        <f>HLOOKUP('申出書（第１面）'!$A$4,計画趣旨!$B$2:$AO$87,42,0)</f>
        <v>#N/A</v>
      </c>
      <c r="C56" s="130"/>
    </row>
    <row r="57" spans="1:3" x14ac:dyDescent="0.4">
      <c r="A57" s="140"/>
      <c r="B57" s="111" t="e">
        <f>HLOOKUP('申出書（第１面）'!$A$4,計画趣旨!$B$2:$AO$87,43,0)</f>
        <v>#N/A</v>
      </c>
      <c r="C57" s="110"/>
    </row>
    <row r="58" spans="1:3" x14ac:dyDescent="0.4">
      <c r="A58" s="140"/>
      <c r="B58" s="112" t="e">
        <f>HLOOKUP('申出書（第１面）'!$A$4,計画趣旨!$B$2:$AO$87,44,0)</f>
        <v>#N/A</v>
      </c>
      <c r="C58" s="113"/>
    </row>
    <row r="59" spans="1:3" x14ac:dyDescent="0.4">
      <c r="A59" s="140"/>
      <c r="B59" s="111" t="e">
        <f>HLOOKUP('申出書（第１面）'!$A$4,計画趣旨!$B$2:$AO$87,45,0)</f>
        <v>#N/A</v>
      </c>
      <c r="C59" s="110"/>
    </row>
    <row r="60" spans="1:3" s="51" customFormat="1" x14ac:dyDescent="0.4">
      <c r="A60" s="141"/>
      <c r="B60" s="112" t="e">
        <f>HLOOKUP('申出書（第１面）'!$A$4,計画趣旨!$B$2:$AO$87,46,0)</f>
        <v>#N/A</v>
      </c>
      <c r="C60" s="130"/>
    </row>
    <row r="61" spans="1:3" x14ac:dyDescent="0.4">
      <c r="A61" s="142"/>
      <c r="B61" s="288" t="e">
        <f>HLOOKUP('申出書（第１面）'!$A$4,計画趣旨!$B$2:$AO$87,47,0)</f>
        <v>#N/A</v>
      </c>
      <c r="C61" s="288"/>
    </row>
    <row r="62" spans="1:3" x14ac:dyDescent="0.4">
      <c r="A62" s="144" t="e">
        <f>HLOOKUP('申出書（第１面）'!$A$4,計画趣旨!$B$2:$AO$87,48,0)</f>
        <v>#N/A</v>
      </c>
      <c r="B62" s="112" t="e">
        <f>HLOOKUP('申出書（第１面）'!$A$4,計画趣旨!$B$2:$AO$87,49,0)</f>
        <v>#N/A</v>
      </c>
      <c r="C62" s="113"/>
    </row>
    <row r="63" spans="1:3" x14ac:dyDescent="0.4">
      <c r="A63" s="140"/>
      <c r="B63" s="112" t="e">
        <f>HLOOKUP('申出書（第１面）'!$A$4,計画趣旨!$B$2:$AO$87,50,0)</f>
        <v>#N/A</v>
      </c>
      <c r="C63" s="130"/>
    </row>
    <row r="64" spans="1:3" s="51" customFormat="1" x14ac:dyDescent="0.4">
      <c r="A64" s="141"/>
      <c r="B64" s="111" t="e">
        <f>HLOOKUP('申出書（第１面）'!$A$4,計画趣旨!$B$2:$AO$87,51,0)</f>
        <v>#N/A</v>
      </c>
      <c r="C64" s="110"/>
    </row>
    <row r="65" spans="1:11" x14ac:dyDescent="0.4">
      <c r="A65" s="142"/>
      <c r="B65" s="288" t="e">
        <f>HLOOKUP('申出書（第１面）'!$A$4,計画趣旨!$B$2:$AO$87,52,0)</f>
        <v>#N/A</v>
      </c>
      <c r="C65" s="288"/>
    </row>
    <row r="66" spans="1:11" x14ac:dyDescent="0.4">
      <c r="A66" s="144" t="e">
        <f>HLOOKUP('申出書（第１面）'!$A$4,計画趣旨!$B$2:$AO$87,53,0)</f>
        <v>#N/A</v>
      </c>
      <c r="B66" s="112" t="e">
        <f>HLOOKUP('申出書（第１面）'!$A$4,計画趣旨!$B$2:$AO$87,54,0)</f>
        <v>#N/A</v>
      </c>
      <c r="C66" s="113"/>
    </row>
    <row r="67" spans="1:11" x14ac:dyDescent="0.4">
      <c r="A67" s="140"/>
      <c r="B67" s="112" t="e">
        <f>HLOOKUP('申出書（第１面）'!$A$4,計画趣旨!$B$2:$AO$87,55,0)</f>
        <v>#N/A</v>
      </c>
      <c r="C67" s="130"/>
    </row>
    <row r="68" spans="1:11" x14ac:dyDescent="0.4">
      <c r="A68" s="140"/>
      <c r="B68" s="111" t="e">
        <f>HLOOKUP('申出書（第１面）'!$A$4,計画趣旨!$B$2:$AO$87,56,0)</f>
        <v>#N/A</v>
      </c>
      <c r="C68" s="110"/>
    </row>
    <row r="69" spans="1:11" s="51" customFormat="1" x14ac:dyDescent="0.4">
      <c r="A69" s="141"/>
      <c r="B69" s="112" t="e">
        <f>HLOOKUP('申出書（第１面）'!$A$4,計画趣旨!$B$2:$AO$87,57,0)</f>
        <v>#N/A</v>
      </c>
      <c r="C69" s="130"/>
    </row>
    <row r="70" spans="1:11" s="51" customFormat="1" x14ac:dyDescent="0.4">
      <c r="A70" s="141"/>
      <c r="B70" s="294" t="e">
        <f>HLOOKUP('申出書（第１面）'!$A$4,計画趣旨!$B$2:$AO$87,58,0)</f>
        <v>#N/A</v>
      </c>
      <c r="C70" s="130"/>
    </row>
    <row r="71" spans="1:11" x14ac:dyDescent="0.4">
      <c r="A71" s="147"/>
      <c r="B71" s="111" t="e">
        <f>HLOOKUP('申出書（第１面）'!$A$4,計画趣旨!$B$2:$AO$87,59,0)</f>
        <v>#N/A</v>
      </c>
      <c r="C71" s="110"/>
    </row>
    <row r="72" spans="1:11" x14ac:dyDescent="0.4">
      <c r="A72" s="140"/>
      <c r="B72" s="112" t="e">
        <f>HLOOKUP('申出書（第１面）'!$A$4,計画趣旨!$B$2:$AO$87,60,0)</f>
        <v>#N/A</v>
      </c>
      <c r="C72" s="130"/>
    </row>
    <row r="73" spans="1:11" x14ac:dyDescent="0.4">
      <c r="A73" s="140"/>
      <c r="B73" s="136" t="e">
        <f>HLOOKUP('申出書（第１面）'!$A$4,計画趣旨!$B$2:$AO$87,61,0)</f>
        <v>#N/A</v>
      </c>
      <c r="C73" s="137"/>
    </row>
    <row r="74" spans="1:11" ht="18.75" customHeight="1" x14ac:dyDescent="0.4">
      <c r="A74" s="22"/>
      <c r="B74" s="296" t="e">
        <f>HLOOKUP('申出書（第１面）'!$A$4,計画趣旨!$B$2:$AO$87,62,0)</f>
        <v>#N/A</v>
      </c>
      <c r="C74" s="297"/>
    </row>
    <row r="75" spans="1:11" s="51" customFormat="1" x14ac:dyDescent="0.4">
      <c r="A75" s="197" t="e">
        <f>HLOOKUP('申出書（第１面）'!$A$4,計画趣旨!$B$2:$AO$87,63,0)</f>
        <v>#N/A</v>
      </c>
      <c r="B75" s="112" t="e">
        <f>HLOOKUP('申出書（第１面）'!$A$4,計画趣旨!$B$2:$AO$87,64,0)</f>
        <v>#N/A</v>
      </c>
      <c r="C75" s="130"/>
    </row>
    <row r="76" spans="1:11" x14ac:dyDescent="0.4">
      <c r="A76" s="147"/>
      <c r="B76" s="111" t="e">
        <f>HLOOKUP('申出書（第１面）'!$A$4,計画趣旨!$B$2:$AO$87,65,0)</f>
        <v>#N/A</v>
      </c>
      <c r="C76" s="110"/>
    </row>
    <row r="77" spans="1:11" x14ac:dyDescent="0.4">
      <c r="A77" s="109"/>
      <c r="B77" s="111" t="e">
        <f>HLOOKUP('申出書（第１面）'!$A$4,計画趣旨!$B$2:$AO$87,66,0)</f>
        <v>#N/A</v>
      </c>
      <c r="C77" s="110"/>
    </row>
    <row r="78" spans="1:11" x14ac:dyDescent="0.4">
      <c r="A78" s="35"/>
      <c r="B78" s="112" t="e">
        <f>HLOOKUP('申出書（第１面）'!$A$4,計画趣旨!$B$2:$AO$87,67,0)</f>
        <v>#N/A</v>
      </c>
      <c r="C78" s="130"/>
    </row>
    <row r="79" spans="1:11" ht="14.25" customHeight="1" x14ac:dyDescent="0.4">
      <c r="A79" s="22"/>
      <c r="B79" s="289" t="e">
        <f>HLOOKUP('申出書（第１面）'!$A$4,計画趣旨!$B$2:$AO$87,68,0)</f>
        <v>#N/A</v>
      </c>
      <c r="C79" s="290"/>
      <c r="K79" s="166"/>
    </row>
    <row r="80" spans="1:11" x14ac:dyDescent="0.4">
      <c r="A80" s="144" t="e">
        <f>HLOOKUP('申出書（第１面）'!$A$4,計画趣旨!$B$2:$AO$87,69,0)</f>
        <v>#N/A</v>
      </c>
      <c r="B80" s="298" t="e">
        <f>HLOOKUP('申出書（第１面）'!$A$4,計画趣旨!$B$2:$AO$87,70,0)</f>
        <v>#N/A</v>
      </c>
      <c r="C80" s="131"/>
    </row>
    <row r="81" spans="1:3" x14ac:dyDescent="0.4">
      <c r="A81" s="66"/>
      <c r="B81" s="298" t="e">
        <f>HLOOKUP('申出書（第１面）'!$A$4,計画趣旨!$B$2:$AO$87,71,0)</f>
        <v>#N/A</v>
      </c>
      <c r="C81" s="22"/>
    </row>
    <row r="82" spans="1:3" s="51" customFormat="1" x14ac:dyDescent="0.4">
      <c r="A82" s="152"/>
      <c r="B82" s="298" t="e">
        <f>HLOOKUP('申出書（第１面）'!$A$4,計画趣旨!$B$2:$AO$87,72,0)</f>
        <v>#N/A</v>
      </c>
      <c r="C82" s="22"/>
    </row>
    <row r="83" spans="1:3" x14ac:dyDescent="0.4">
      <c r="A83" s="35"/>
      <c r="B83" s="298" t="e">
        <f>HLOOKUP('申出書（第１面）'!$A$4,計画趣旨!$B$2:$AO$87,73,0)</f>
        <v>#N/A</v>
      </c>
      <c r="C83" s="22"/>
    </row>
    <row r="84" spans="1:3" x14ac:dyDescent="0.4">
      <c r="A84" s="22"/>
      <c r="B84" s="281" t="e">
        <f>HLOOKUP('申出書（第１面）'!$A$4,計画趣旨!$B$2:$AO$87,74,0)</f>
        <v>#N/A</v>
      </c>
      <c r="C84" s="282"/>
    </row>
    <row r="85" spans="1:3" x14ac:dyDescent="0.4">
      <c r="A85" s="196" t="e">
        <f>HLOOKUP('申出書（第１面）'!$A$4,計画趣旨!$B$2:$AO$87,75,0)</f>
        <v>#N/A</v>
      </c>
      <c r="B85" s="112" t="e">
        <f>HLOOKUP('申出書（第１面）'!$A$4,計画趣旨!$B$2:$AO$87,ROW()-9,0)</f>
        <v>#N/A</v>
      </c>
      <c r="C85" s="22"/>
    </row>
    <row r="86" spans="1:3" x14ac:dyDescent="0.4">
      <c r="A86" s="147"/>
      <c r="B86" s="112" t="e">
        <f>HLOOKUP('申出書（第１面）'!$A$4,計画趣旨!$B$2:$AO$87,ROW()-9,0)</f>
        <v>#N/A</v>
      </c>
      <c r="C86" s="130"/>
    </row>
    <row r="87" spans="1:3" x14ac:dyDescent="0.4">
      <c r="A87" s="147"/>
      <c r="B87" s="112" t="e">
        <f>HLOOKUP('申出書（第１面）'!$A$4,計画趣旨!$B$2:$AO$87,ROW()-9,0)</f>
        <v>#N/A</v>
      </c>
      <c r="C87" s="130"/>
    </row>
    <row r="88" spans="1:3" x14ac:dyDescent="0.4">
      <c r="A88" s="147"/>
      <c r="B88" s="112" t="e">
        <f>HLOOKUP('申出書（第１面）'!$A$4,計画趣旨!$B$2:$AO$87,ROW()-9,0)</f>
        <v>#N/A</v>
      </c>
      <c r="C88" s="22"/>
    </row>
    <row r="89" spans="1:3" x14ac:dyDescent="0.4">
      <c r="A89" s="147"/>
      <c r="B89" s="112" t="e">
        <f>HLOOKUP('申出書（第１面）'!$A$4,計画趣旨!$B$2:$AO$87,ROW()-9,0)</f>
        <v>#N/A</v>
      </c>
      <c r="C89" s="22"/>
    </row>
    <row r="90" spans="1:3" x14ac:dyDescent="0.4">
      <c r="A90" s="147"/>
      <c r="B90" s="112" t="e">
        <f>HLOOKUP('申出書（第１面）'!$A$4,計画趣旨!$B$2:$AO$87,ROW()-9,0)</f>
        <v>#N/A</v>
      </c>
      <c r="C90" s="22"/>
    </row>
    <row r="91" spans="1:3" x14ac:dyDescent="0.4">
      <c r="A91" s="147"/>
      <c r="B91" s="112" t="e">
        <f>HLOOKUP('申出書（第１面）'!$A$4,計画趣旨!$B$2:$AO$87,ROW()-9,0)</f>
        <v>#N/A</v>
      </c>
      <c r="C91" s="29"/>
    </row>
    <row r="92" spans="1:3" x14ac:dyDescent="0.4">
      <c r="A92" s="147"/>
      <c r="B92" s="112" t="e">
        <f>HLOOKUP('申出書（第１面）'!$A$4,計画趣旨!$B$2:$AO$87,ROW()-9,0)</f>
        <v>#N/A</v>
      </c>
      <c r="C92" s="29"/>
    </row>
    <row r="93" spans="1:3" ht="41.25" customHeight="1" x14ac:dyDescent="0.4">
      <c r="A93" s="153"/>
      <c r="B93" s="272" t="e">
        <f>HLOOKUP('申出書（第１面）'!$A$4,計画趣旨!$B$2:$AO$123,ROW()-9,0)</f>
        <v>#N/A</v>
      </c>
      <c r="C93" s="273"/>
    </row>
    <row r="94" spans="1:3" ht="48" customHeight="1" x14ac:dyDescent="0.4">
      <c r="A94" s="144" t="e">
        <f>HLOOKUP('申出書（第１面）'!$A$4,計画趣旨!$B$2:$AO$123,ROW()-9,0)</f>
        <v>#N/A</v>
      </c>
      <c r="B94" s="112" t="e">
        <f>HLOOKUP('申出書（第１面）'!$A$4,計画趣旨!$B$2:$AO$123,ROW()-8,0)</f>
        <v>#N/A</v>
      </c>
      <c r="C94" s="130"/>
    </row>
    <row r="95" spans="1:3" x14ac:dyDescent="0.4">
      <c r="A95" s="147"/>
      <c r="B95" s="112" t="e">
        <f>HLOOKUP('申出書（第１面）'!$A$4,計画趣旨!$B$2:$AO$123,ROW()-8,0)</f>
        <v>#N/A</v>
      </c>
      <c r="C95" s="130"/>
    </row>
    <row r="96" spans="1:3" x14ac:dyDescent="0.4">
      <c r="A96" s="147"/>
      <c r="B96" s="112" t="e">
        <f>HLOOKUP('申出書（第１面）'!$A$4,計画趣旨!$B$2:$AO$123,ROW()-8,0)</f>
        <v>#N/A</v>
      </c>
      <c r="C96" s="130"/>
    </row>
    <row r="97" spans="1:3" x14ac:dyDescent="0.4">
      <c r="A97" s="147"/>
      <c r="B97" s="112" t="e">
        <f>HLOOKUP('申出書（第１面）'!$A$4,計画趣旨!$B$2:$AO$123,ROW()-8,0)</f>
        <v>#N/A</v>
      </c>
      <c r="C97" s="130"/>
    </row>
    <row r="98" spans="1:3" x14ac:dyDescent="0.4">
      <c r="A98" s="147"/>
      <c r="B98" s="112" t="e">
        <f>HLOOKUP('申出書（第１面）'!$A$4,計画趣旨!$B$2:$AO$123,ROW()-8,0)</f>
        <v>#N/A</v>
      </c>
      <c r="C98" s="130"/>
    </row>
    <row r="99" spans="1:3" x14ac:dyDescent="0.4">
      <c r="A99" s="147"/>
      <c r="B99" s="112" t="e">
        <f>HLOOKUP('申出書（第１面）'!$A$4,計画趣旨!$B$2:$AO$123,ROW()-8,0)</f>
        <v>#N/A</v>
      </c>
      <c r="C99" s="130"/>
    </row>
    <row r="100" spans="1:3" x14ac:dyDescent="0.4">
      <c r="A100" s="147"/>
      <c r="B100" s="112" t="e">
        <f>HLOOKUP('申出書（第１面）'!$A$4,計画趣旨!$B$2:$AO$123,ROW()-8,0)</f>
        <v>#N/A</v>
      </c>
      <c r="C100" s="22"/>
    </row>
    <row r="101" spans="1:3" x14ac:dyDescent="0.4">
      <c r="A101" s="147"/>
      <c r="B101" s="112" t="e">
        <f>HLOOKUP('申出書（第１面）'!$A$4,計画趣旨!$B$2:$AO$123,ROW()-8,0)</f>
        <v>#N/A</v>
      </c>
      <c r="C101" s="22"/>
    </row>
    <row r="102" spans="1:3" x14ac:dyDescent="0.4">
      <c r="A102" s="147"/>
      <c r="B102" s="112" t="e">
        <f>HLOOKUP('申出書（第１面）'!$A$4,計画趣旨!$B$2:$AO$123,ROW()-8,0)</f>
        <v>#N/A</v>
      </c>
      <c r="C102" s="22"/>
    </row>
    <row r="103" spans="1:3" ht="27" customHeight="1" x14ac:dyDescent="0.4">
      <c r="A103" s="94"/>
      <c r="B103" s="278" t="e">
        <f>HLOOKUP('申出書（第１面）'!$A$4,計画趣旨!$B$2:$AO$123,ROW()-8,0)</f>
        <v>#N/A</v>
      </c>
      <c r="C103" s="278"/>
    </row>
    <row r="104" spans="1:3" x14ac:dyDescent="0.4">
      <c r="A104" s="147" t="e">
        <f>HLOOKUP('申出書（第１面）'!$A$4,計画趣旨!$B$2:$AO$123,ROW()-8,0)</f>
        <v>#N/A</v>
      </c>
      <c r="B104" s="112" t="e">
        <f>HLOOKUP('申出書（第１面）'!$A$4,計画趣旨!$B$2:$AO$123,ROW()-7,0)</f>
        <v>#N/A</v>
      </c>
      <c r="C104" s="22"/>
    </row>
    <row r="105" spans="1:3" x14ac:dyDescent="0.4">
      <c r="A105" s="109"/>
      <c r="B105" s="112" t="e">
        <f>HLOOKUP('申出書（第１面）'!$A$4,計画趣旨!$B$2:$AO$123,ROW()-7,0)</f>
        <v>#N/A</v>
      </c>
      <c r="C105" s="167"/>
    </row>
    <row r="106" spans="1:3" x14ac:dyDescent="0.4">
      <c r="A106" s="109"/>
      <c r="B106" s="112" t="e">
        <f>HLOOKUP('申出書（第１面）'!$A$4,計画趣旨!$B$2:$AO$123,ROW()-7,0)</f>
        <v>#N/A</v>
      </c>
      <c r="C106" s="22"/>
    </row>
    <row r="107" spans="1:3" ht="21.75" customHeight="1" x14ac:dyDescent="0.4">
      <c r="A107" s="94" t="e">
        <f>HLOOKUP('申出書（第１面）'!$A$4,計画趣旨!$B$2:$AO$123,ROW()-7,0)</f>
        <v>#N/A</v>
      </c>
      <c r="B107" s="274" t="e">
        <f>HLOOKUP('申出書（第１面）'!$A$4,計画趣旨!$B$2:$AO$123,ROW()-7,0)</f>
        <v>#N/A</v>
      </c>
      <c r="C107" s="275"/>
    </row>
    <row r="108" spans="1:3" x14ac:dyDescent="0.4">
      <c r="A108" s="94" t="e">
        <f>HLOOKUP('申出書（第１面）'!$A$4,計画趣旨!$B$2:$AO$123,ROW()-7,0)</f>
        <v>#N/A</v>
      </c>
      <c r="B108" s="295" t="e">
        <f>HLOOKUP('申出書（第１面）'!$A$4,計画趣旨!$B$2:$AO$123,ROW()-6,0)</f>
        <v>#N/A</v>
      </c>
      <c r="C108" s="130"/>
    </row>
    <row r="109" spans="1:3" ht="26.25" customHeight="1" x14ac:dyDescent="0.4">
      <c r="A109" s="94"/>
      <c r="B109" s="276" t="e">
        <f>HLOOKUP('申出書（第１面）'!$A$4,計画趣旨!$B$2:$AO$123,ROW()-6,0)</f>
        <v>#N/A</v>
      </c>
      <c r="C109" s="277"/>
    </row>
    <row r="110" spans="1:3" ht="18.75" customHeight="1" x14ac:dyDescent="0.4">
      <c r="A110" s="147" t="e">
        <f>HLOOKUP('申出書（第１面）'!$A$4,計画趣旨!$B$2:$AO$123,ROW()-6,0)</f>
        <v>#N/A</v>
      </c>
      <c r="B110" s="210" t="e">
        <f>HLOOKUP('申出書（第１面）'!$A$4,計画趣旨!$B$2:$AO$123,ROW()-5,0)</f>
        <v>#N/A</v>
      </c>
      <c r="C110" s="135"/>
    </row>
    <row r="111" spans="1:3" x14ac:dyDescent="0.4">
      <c r="A111" s="109"/>
      <c r="B111" s="210" t="e">
        <f>HLOOKUP('申出書（第１面）'!$A$4,計画趣旨!$B$2:$AO$123,ROW()-5,0)</f>
        <v>#N/A</v>
      </c>
      <c r="C111" s="135"/>
    </row>
    <row r="112" spans="1:3" x14ac:dyDescent="0.4">
      <c r="A112" s="109"/>
      <c r="B112" s="210" t="e">
        <f>HLOOKUP('申出書（第１面）'!$A$4,計画趣旨!$B$2:$AO$123,ROW()-5,0)</f>
        <v>#N/A</v>
      </c>
      <c r="C112" s="135"/>
    </row>
    <row r="113" spans="1:3" x14ac:dyDescent="0.4">
      <c r="A113" s="109"/>
      <c r="B113" s="210" t="e">
        <f>HLOOKUP('申出書（第１面）'!$A$4,計画趣旨!$B$2:$AO$123,ROW()-5,0)</f>
        <v>#N/A</v>
      </c>
      <c r="C113" s="135"/>
    </row>
    <row r="114" spans="1:3" x14ac:dyDescent="0.4">
      <c r="A114" s="109"/>
      <c r="B114" s="210" t="e">
        <f>HLOOKUP('申出書（第１面）'!$A$4,計画趣旨!$B$2:$AO$123,ROW()-5,0)</f>
        <v>#N/A</v>
      </c>
      <c r="C114" s="22"/>
    </row>
    <row r="115" spans="1:3" x14ac:dyDescent="0.4">
      <c r="A115" s="109"/>
      <c r="B115" s="210" t="e">
        <f>HLOOKUP('申出書（第１面）'!$A$4,計画趣旨!$B$2:$AO$123,ROW()-5,0)</f>
        <v>#N/A</v>
      </c>
      <c r="C115" s="168"/>
    </row>
    <row r="116" spans="1:3" x14ac:dyDescent="0.4">
      <c r="A116" s="109"/>
      <c r="B116" s="210" t="e">
        <f>HLOOKUP('申出書（第１面）'!$A$4,計画趣旨!$B$2:$AO$123,ROW()-5,0)</f>
        <v>#N/A</v>
      </c>
      <c r="C116" s="168"/>
    </row>
    <row r="117" spans="1:3" x14ac:dyDescent="0.4">
      <c r="A117" s="109"/>
      <c r="B117" s="210" t="e">
        <f>HLOOKUP('申出書（第１面）'!$A$4,計画趣旨!$B$2:$AO$123,ROW()-5,0)</f>
        <v>#N/A</v>
      </c>
      <c r="C117" s="22"/>
    </row>
    <row r="118" spans="1:3" x14ac:dyDescent="0.4">
      <c r="A118" s="109"/>
      <c r="B118" s="210" t="e">
        <f>HLOOKUP('申出書（第１面）'!$A$4,計画趣旨!$B$2:$AO$123,ROW()-5,0)</f>
        <v>#N/A</v>
      </c>
      <c r="C118" s="22"/>
    </row>
    <row r="119" spans="1:3" x14ac:dyDescent="0.4">
      <c r="A119" s="109"/>
      <c r="B119" s="210" t="e">
        <f>HLOOKUP('申出書（第１面）'!$A$4,計画趣旨!$B$2:$AO$123,ROW()-5,0)</f>
        <v>#N/A</v>
      </c>
      <c r="C119" s="22"/>
    </row>
    <row r="120" spans="1:3" ht="40.5" customHeight="1" x14ac:dyDescent="0.4">
      <c r="A120" s="94"/>
      <c r="B120" s="280" t="e">
        <f>HLOOKUP('申出書（第１面）'!$A$4,計画趣旨!$B$2:$AO$123,ROW()-5,0)</f>
        <v>#N/A</v>
      </c>
      <c r="C120" s="280"/>
    </row>
    <row r="121" spans="1:3" x14ac:dyDescent="0.4">
      <c r="A121" s="147" t="e">
        <f>HLOOKUP('申出書（第１面）'!$A$4,計画趣旨!$B$2:$AO$123,ROW()-5,0)</f>
        <v>#N/A</v>
      </c>
      <c r="B121" s="210" t="e">
        <f>HLOOKUP('申出書（第１面）'!$A$4,計画趣旨!$B$2:$AO$123,ROW()-4,0)</f>
        <v>#N/A</v>
      </c>
      <c r="C121" s="22"/>
    </row>
    <row r="122" spans="1:3" x14ac:dyDescent="0.4">
      <c r="A122" s="109"/>
      <c r="B122" s="210" t="e">
        <f>HLOOKUP('申出書（第１面）'!$A$4,計画趣旨!$B$2:$AO$123,ROW()-4,0)</f>
        <v>#N/A</v>
      </c>
      <c r="C122" s="22"/>
    </row>
    <row r="123" spans="1:3" x14ac:dyDescent="0.4">
      <c r="A123" s="109"/>
      <c r="B123" s="210" t="e">
        <f>HLOOKUP('申出書（第１面）'!$A$4,計画趣旨!$B$2:$AO$123,ROW()-4,0)</f>
        <v>#N/A</v>
      </c>
      <c r="C123" s="169"/>
    </row>
    <row r="124" spans="1:3" ht="40.5" customHeight="1" x14ac:dyDescent="0.4">
      <c r="A124" s="94"/>
      <c r="B124" s="276" t="e">
        <f>HLOOKUP('申出書（第１面）'!$A$4,計画趣旨!$B$2:$AO$123,ROW()-4,0)</f>
        <v>#N/A</v>
      </c>
      <c r="C124" s="277"/>
    </row>
    <row r="125" spans="1:3" ht="18.75" customHeight="1" x14ac:dyDescent="0.4">
      <c r="A125" s="144" t="e">
        <f>HLOOKUP('申出書（第１面）'!$A$4,計画趣旨!$B$2:$AO$123,ROW()-4,0)</f>
        <v>#N/A</v>
      </c>
      <c r="B125" s="210" t="e">
        <f>HLOOKUP('申出書（第１面）'!$A$4,計画趣旨!$B$2:$AO$123,ROW()-3,0)</f>
        <v>#N/A</v>
      </c>
      <c r="C125" s="22"/>
    </row>
    <row r="126" spans="1:3" x14ac:dyDescent="0.4">
      <c r="A126" s="171"/>
      <c r="B126" s="210" t="e">
        <f>HLOOKUP('申出書（第１面）'!$A$4,計画趣旨!$B$2:$AO$140,ROW()-3,0)</f>
        <v>#N/A</v>
      </c>
      <c r="C126" s="22"/>
    </row>
    <row r="127" spans="1:3" ht="87.75" customHeight="1" x14ac:dyDescent="0.4">
      <c r="A127" s="171"/>
      <c r="B127" s="210" t="e">
        <f>HLOOKUP('申出書（第１面）'!$A$4,計画趣旨!$B$2:$AO$140,ROW()-3,0)</f>
        <v>#N/A</v>
      </c>
      <c r="C127" s="29"/>
    </row>
    <row r="128" spans="1:3" ht="39" customHeight="1" x14ac:dyDescent="0.4">
      <c r="A128" s="94"/>
      <c r="B128" s="276" t="e">
        <f>HLOOKUP('申出書（第１面）'!$A$4,計画趣旨!$B$2:$AO$140,ROW()-3,0)</f>
        <v>#N/A</v>
      </c>
      <c r="C128" s="277"/>
    </row>
    <row r="129" spans="1:3" x14ac:dyDescent="0.4">
      <c r="A129" s="144" t="e">
        <f>HLOOKUP('申出書（第１面）'!$A$4,計画趣旨!$B$2:$AO$140,ROW()-3,0)</f>
        <v>#N/A</v>
      </c>
      <c r="B129" s="210" t="e">
        <f>HLOOKUP('申出書（第１面）'!$A$4,計画趣旨!$B$2:$AO$140,ROW()-2,0)</f>
        <v>#N/A</v>
      </c>
      <c r="C129" s="202"/>
    </row>
    <row r="130" spans="1:3" x14ac:dyDescent="0.4">
      <c r="A130" s="109"/>
      <c r="B130" s="210" t="e">
        <f>HLOOKUP('申出書（第１面）'!$A$4,計画趣旨!$B$2:$AO$140,ROW()-2,0)</f>
        <v>#N/A</v>
      </c>
      <c r="C130" s="202"/>
    </row>
    <row r="131" spans="1:3" x14ac:dyDescent="0.4">
      <c r="A131" s="109"/>
      <c r="B131" s="210" t="e">
        <f>HLOOKUP('申出書（第１面）'!$A$4,計画趣旨!$B$2:$AO$140,ROW()-2,0)</f>
        <v>#N/A</v>
      </c>
      <c r="C131" s="169"/>
    </row>
    <row r="132" spans="1:3" x14ac:dyDescent="0.4">
      <c r="A132" s="109"/>
      <c r="B132" s="210" t="e">
        <f>HLOOKUP('申出書（第１面）'!$A$4,計画趣旨!$B$2:$AO$140,ROW()-2,0)</f>
        <v>#N/A</v>
      </c>
      <c r="C132" s="169"/>
    </row>
    <row r="133" spans="1:3" x14ac:dyDescent="0.4">
      <c r="A133" s="109"/>
      <c r="B133" s="210" t="e">
        <f>HLOOKUP('申出書（第１面）'!$A$4,計画趣旨!$B$2:$AO$140,ROW()-2,0)</f>
        <v>#N/A</v>
      </c>
      <c r="C133" s="22"/>
    </row>
    <row r="134" spans="1:3" x14ac:dyDescent="0.4">
      <c r="A134" s="109"/>
      <c r="B134" s="210" t="e">
        <f>HLOOKUP('申出書（第１面）'!$A$4,計画趣旨!$B$2:$AO$140,ROW()-2,0)</f>
        <v>#N/A</v>
      </c>
      <c r="C134" s="168"/>
    </row>
    <row r="135" spans="1:3" x14ac:dyDescent="0.4">
      <c r="A135" s="147"/>
      <c r="B135" s="210" t="e">
        <f>HLOOKUP('申出書（第１面）'!$A$4,計画趣旨!$B$2:$AO$140,ROW()-2,0)</f>
        <v>#N/A</v>
      </c>
      <c r="C135" s="22"/>
    </row>
    <row r="136" spans="1:3" ht="15.75" customHeight="1" x14ac:dyDescent="0.4">
      <c r="A136" s="94"/>
      <c r="B136" s="276" t="e">
        <f>HLOOKUP('申出書（第１面）'!$A$4,計画趣旨!$B$2:$AO$140,ROW()-2,0)</f>
        <v>#N/A</v>
      </c>
      <c r="C136" s="277"/>
    </row>
    <row r="137" spans="1:3" ht="18.75" customHeight="1" x14ac:dyDescent="0.4">
      <c r="A137" s="153" t="e">
        <f>HLOOKUP('申出書（第１面）'!$A$4,計画趣旨!$B$2:$AO$140,ROW()-2,0)</f>
        <v>#N/A</v>
      </c>
      <c r="B137" s="295" t="e">
        <f>HLOOKUP('申出書（第１面）'!$A$4,計画趣旨!$B$2:$AO$140,ROW()-1,0)</f>
        <v>#N/A</v>
      </c>
      <c r="C137" s="22"/>
    </row>
    <row r="138" spans="1:3" ht="25.5" customHeight="1" x14ac:dyDescent="0.4">
      <c r="A138" s="153"/>
      <c r="B138" s="279" t="e">
        <f>HLOOKUP('申出書（第１面）'!$A$4,計画趣旨!$B$2:$AO$165,ROW()-1,0)</f>
        <v>#N/A</v>
      </c>
      <c r="C138" s="279"/>
    </row>
    <row r="139" spans="1:3" ht="18.75" customHeight="1" x14ac:dyDescent="0.4">
      <c r="A139" s="147" t="e">
        <f>HLOOKUP('申出書（第１面）'!$A$4,計画趣旨!$B$2:$AO$165,ROW()-1,0)</f>
        <v>#N/A</v>
      </c>
      <c r="B139" s="295" t="e">
        <f>HLOOKUP('申出書（第１面）'!$A$4,計画趣旨!$B$2:$AO$165,ROW(),0)</f>
        <v>#N/A</v>
      </c>
      <c r="C139" s="22"/>
    </row>
    <row r="140" spans="1:3" x14ac:dyDescent="0.4">
      <c r="A140" s="109"/>
      <c r="B140" s="295" t="e">
        <f>HLOOKUP('申出書（第１面）'!$A$4,計画趣旨!$B$2:$AO$165,ROW(),0)</f>
        <v>#N/A</v>
      </c>
      <c r="C140" s="22"/>
    </row>
    <row r="141" spans="1:3" x14ac:dyDescent="0.4">
      <c r="A141" s="109"/>
      <c r="B141" s="295" t="e">
        <f>HLOOKUP('申出書（第１面）'!$A$4,計画趣旨!$B$2:$AO$165,ROW(),0)</f>
        <v>#N/A</v>
      </c>
      <c r="C141" s="22"/>
    </row>
    <row r="142" spans="1:3" ht="39.75" customHeight="1" x14ac:dyDescent="0.4">
      <c r="A142" s="94"/>
      <c r="B142" s="280" t="e">
        <f>HLOOKUP('申出書（第１面）'!$A$4,計画趣旨!$B$2:$AO$165,ROW(),0)</f>
        <v>#N/A</v>
      </c>
      <c r="C142" s="280"/>
    </row>
    <row r="143" spans="1:3" ht="18.75" customHeight="1" x14ac:dyDescent="0.4">
      <c r="A143" s="147" t="e">
        <f>HLOOKUP('申出書（第１面）'!$A$4,計画趣旨!$B$2:$AO$165,ROW(),0)</f>
        <v>#N/A</v>
      </c>
      <c r="B143" s="295" t="e">
        <f>HLOOKUP('申出書（第１面）'!$A$4,計画趣旨!$B$2:$AO$165,ROW()+1,0)</f>
        <v>#N/A</v>
      </c>
      <c r="C143" s="22"/>
    </row>
    <row r="144" spans="1:3" x14ac:dyDescent="0.4">
      <c r="A144" s="109"/>
      <c r="B144" s="295" t="e">
        <f>HLOOKUP('申出書（第１面）'!$A$4,計画趣旨!$B$2:$AO$165,ROW()+1,0)</f>
        <v>#N/A</v>
      </c>
      <c r="C144" s="22"/>
    </row>
    <row r="145" spans="1:3" x14ac:dyDescent="0.4">
      <c r="A145" s="109"/>
      <c r="B145" s="295" t="e">
        <f>HLOOKUP('申出書（第１面）'!$A$4,計画趣旨!$B$2:$AO$165,ROW()+1,0)</f>
        <v>#N/A</v>
      </c>
      <c r="C145" s="169"/>
    </row>
    <row r="146" spans="1:3" ht="15" customHeight="1" x14ac:dyDescent="0.4">
      <c r="A146" s="153"/>
      <c r="B146" s="276" t="e">
        <f>HLOOKUP('申出書（第１面）'!$A$4,計画趣旨!$B$2:$AO$165,ROW()+1,0)</f>
        <v>#N/A</v>
      </c>
      <c r="C146" s="277"/>
    </row>
    <row r="147" spans="1:3" x14ac:dyDescent="0.4">
      <c r="A147" s="147" t="e">
        <f>HLOOKUP('申出書（第１面）'!$A$4,計画趣旨!$B$2:$AO$165,ROW()+1,0)</f>
        <v>#N/A</v>
      </c>
      <c r="B147" s="170" t="e">
        <f>HLOOKUP('申出書（第１面）'!$A$4,計画趣旨!$B$2:$AO$165,ROW()+2,0)</f>
        <v>#N/A</v>
      </c>
      <c r="C147" s="169"/>
    </row>
    <row r="148" spans="1:3" x14ac:dyDescent="0.4">
      <c r="A148" s="109"/>
      <c r="B148" s="170" t="e">
        <f>HLOOKUP('申出書（第１面）'!$A$4,計画趣旨!$B$2:$AO$165,ROW()+2,0)</f>
        <v>#N/A</v>
      </c>
      <c r="C148" s="170"/>
    </row>
    <row r="149" spans="1:3" ht="25.5" customHeight="1" x14ac:dyDescent="0.4">
      <c r="A149" s="153"/>
      <c r="B149" s="270" t="e">
        <f>HLOOKUP('申出書（第１面）'!$A$4,計画趣旨!$B$2:$AO$165,ROW()+2,0)</f>
        <v>#N/A</v>
      </c>
      <c r="C149" s="271"/>
    </row>
    <row r="150" spans="1:3" x14ac:dyDescent="0.4">
      <c r="A150" s="147" t="e">
        <f>HLOOKUP('申出書（第１面）'!$A$4,計画趣旨!$B$2:$AO$165,ROW()+2,0)</f>
        <v>#N/A</v>
      </c>
      <c r="B150" s="295" t="e">
        <f>HLOOKUP('申出書（第１面）'!$A$4,計画趣旨!$B$2:$AO$165,ROW()+3,0)</f>
        <v>#N/A</v>
      </c>
      <c r="C150" s="22"/>
    </row>
    <row r="151" spans="1:3" ht="26.25" customHeight="1" x14ac:dyDescent="0.4">
      <c r="A151" s="94"/>
      <c r="B151" s="270" t="e">
        <f>HLOOKUP('申出書（第１面）'!$A$4,計画趣旨!$B$2:$AO$165,ROW()+3,0)</f>
        <v>#N/A</v>
      </c>
      <c r="C151" s="271"/>
    </row>
    <row r="152" spans="1:3" ht="18.75" customHeight="1" x14ac:dyDescent="0.4">
      <c r="A152" s="147" t="e">
        <f>HLOOKUP('申出書（第１面）'!$A$4,計画趣旨!$B$2:$AO$165,ROW()+3,0)</f>
        <v>#N/A</v>
      </c>
      <c r="B152" s="295" t="e">
        <f>HLOOKUP('申出書（第１面）'!$A$4,計画趣旨!$B$2:$AO$165,ROW()+4,0)</f>
        <v>#N/A</v>
      </c>
      <c r="C152" s="22"/>
    </row>
    <row r="153" spans="1:3" x14ac:dyDescent="0.4">
      <c r="A153" s="109"/>
      <c r="B153" s="295" t="e">
        <f>HLOOKUP('申出書（第１面）'!$A$4,計画趣旨!$B$2:$AO$165,ROW()+4,0)</f>
        <v>#N/A</v>
      </c>
      <c r="C153" s="168"/>
    </row>
    <row r="154" spans="1:3" x14ac:dyDescent="0.4">
      <c r="A154" s="109"/>
      <c r="B154" s="295" t="e">
        <f>HLOOKUP('申出書（第１面）'!$A$4,計画趣旨!$B$2:$AO$165,ROW()+4,0)</f>
        <v>#N/A</v>
      </c>
      <c r="C154" s="168"/>
    </row>
    <row r="155" spans="1:3" x14ac:dyDescent="0.4">
      <c r="A155" s="109"/>
      <c r="B155" s="295" t="e">
        <f>HLOOKUP('申出書（第１面）'!$A$4,計画趣旨!$B$2:$AO$165,ROW()+4,0)</f>
        <v>#N/A</v>
      </c>
      <c r="C155" s="168"/>
    </row>
    <row r="156" spans="1:3" x14ac:dyDescent="0.4">
      <c r="A156" s="109"/>
      <c r="B156" s="295" t="e">
        <f>HLOOKUP('申出書（第１面）'!$A$4,計画趣旨!$B$2:$AO$165,ROW()+4,0)</f>
        <v>#N/A</v>
      </c>
      <c r="C156" s="168"/>
    </row>
    <row r="157" spans="1:3" x14ac:dyDescent="0.4">
      <c r="A157" s="109"/>
      <c r="B157" s="295" t="e">
        <f>HLOOKUP('申出書（第１面）'!$A$4,計画趣旨!$B$2:$AO$165,ROW()+4,0)</f>
        <v>#N/A</v>
      </c>
      <c r="C157" s="168"/>
    </row>
    <row r="158" spans="1:3" ht="16.5" customHeight="1" x14ac:dyDescent="0.4">
      <c r="A158" s="94"/>
      <c r="B158" s="276" t="e">
        <f>HLOOKUP('申出書（第１面）'!$A$4,計画趣旨!$B$2:$AO$165,ROW()+4,0)</f>
        <v>#N/A</v>
      </c>
      <c r="C158" s="277"/>
    </row>
    <row r="159" spans="1:3" x14ac:dyDescent="0.4">
      <c r="A159" s="147" t="e">
        <f>HLOOKUP('申出書（第１面）'!$A$4,計画趣旨!$B$2:$AO$165,ROW()+4,0)</f>
        <v>#N/A</v>
      </c>
      <c r="B159" s="210" t="e">
        <f>HLOOKUP('申出書（第１面）'!$A$4,計画趣旨!$B$2:$AO$165,ROW()+5,0)</f>
        <v>#N/A</v>
      </c>
      <c r="C159" s="168"/>
    </row>
    <row r="160" spans="1:3" x14ac:dyDescent="0.4">
      <c r="A160" s="65" t="s">
        <v>76</v>
      </c>
    </row>
  </sheetData>
  <sheetProtection sheet="1" formatCells="0" formatRows="0" insertRows="0" deleteRows="0" autoFilter="0"/>
  <autoFilter ref="B1:B160"/>
  <mergeCells count="25">
    <mergeCell ref="B158:C158"/>
    <mergeCell ref="B74:C74"/>
    <mergeCell ref="B84:C84"/>
    <mergeCell ref="A2:A18"/>
    <mergeCell ref="B21:C21"/>
    <mergeCell ref="B27:C27"/>
    <mergeCell ref="B35:C35"/>
    <mergeCell ref="B44:C44"/>
    <mergeCell ref="B53:C53"/>
    <mergeCell ref="B61:C61"/>
    <mergeCell ref="B65:C65"/>
    <mergeCell ref="B79:C79"/>
    <mergeCell ref="B149:C149"/>
    <mergeCell ref="B151:C151"/>
    <mergeCell ref="B93:C93"/>
    <mergeCell ref="B107:C107"/>
    <mergeCell ref="B109:C109"/>
    <mergeCell ref="B124:C124"/>
    <mergeCell ref="B128:C128"/>
    <mergeCell ref="B103:C103"/>
    <mergeCell ref="B138:C138"/>
    <mergeCell ref="B142:C142"/>
    <mergeCell ref="B120:C120"/>
    <mergeCell ref="B136:C136"/>
    <mergeCell ref="B146:C146"/>
  </mergeCells>
  <phoneticPr fontId="1"/>
  <dataValidations count="2">
    <dataValidation type="list" allowBlank="1" showInputMessage="1" sqref="C8">
      <formula1>"本設建築物,暫定利用施設　,その他（形態を手入力してください）"</formula1>
    </dataValidation>
    <dataValidation type="list" allowBlank="1" showInputMessage="1" sqref="C9">
      <formula1>"商業ゾーン,ビジネスゾーン,プロムナードゾーン,インターナショナルゾーン,ウォーターフロントゾーン,"</formula1>
    </dataValidation>
  </dataValidations>
  <pageMargins left="0.51181102362204722" right="0.51181102362204722" top="0.74275362318840576" bottom="0.74803149606299213" header="0.31496062992125984" footer="0.31496062992125984"/>
  <pageSetup paperSize="9" fitToHeight="0" orientation="portrait" horizontalDpi="1200" verticalDpi="1200" r:id="rId1"/>
  <headerFooter differentFirst="1">
    <oddHeader xml:space="preserve">&amp;C
</oddHeader>
    <firstHeader>&amp;C（第３面）
計画趣旨等説明書</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6" r:id="rId4" name="Check Box 6">
              <controlPr defaultSize="0" autoFill="0" autoLine="0" autoPict="0">
                <anchor moveWithCells="1" sizeWithCells="1">
                  <from>
                    <xdr:col>2</xdr:col>
                    <xdr:colOff>57150</xdr:colOff>
                    <xdr:row>10</xdr:row>
                    <xdr:rowOff>28575</xdr:rowOff>
                  </from>
                  <to>
                    <xdr:col>2</xdr:col>
                    <xdr:colOff>1400175</xdr:colOff>
                    <xdr:row>10</xdr:row>
                    <xdr:rowOff>219075</xdr:rowOff>
                  </to>
                </anchor>
              </controlPr>
            </control>
          </mc:Choice>
        </mc:AlternateContent>
        <mc:AlternateContent xmlns:mc="http://schemas.openxmlformats.org/markup-compatibility/2006">
          <mc:Choice Requires="x14">
            <control shapeId="5127" r:id="rId5" name="Check Box 7">
              <controlPr defaultSize="0" autoFill="0" autoLine="0" autoPict="0">
                <anchor moveWithCells="1" sizeWithCells="1">
                  <from>
                    <xdr:col>2</xdr:col>
                    <xdr:colOff>1819275</xdr:colOff>
                    <xdr:row>10</xdr:row>
                    <xdr:rowOff>28575</xdr:rowOff>
                  </from>
                  <to>
                    <xdr:col>2</xdr:col>
                    <xdr:colOff>2828925</xdr:colOff>
                    <xdr:row>10</xdr:row>
                    <xdr:rowOff>219075</xdr:rowOff>
                  </to>
                </anchor>
              </controlPr>
            </control>
          </mc:Choice>
        </mc:AlternateContent>
        <mc:AlternateContent xmlns:mc="http://schemas.openxmlformats.org/markup-compatibility/2006">
          <mc:Choice Requires="x14">
            <control shapeId="5128" r:id="rId6" name="Check Box 8">
              <controlPr defaultSize="0" autoFill="0" autoLine="0" autoPict="0">
                <anchor moveWithCells="1" sizeWithCells="1">
                  <from>
                    <xdr:col>2</xdr:col>
                    <xdr:colOff>57150</xdr:colOff>
                    <xdr:row>11</xdr:row>
                    <xdr:rowOff>28575</xdr:rowOff>
                  </from>
                  <to>
                    <xdr:col>2</xdr:col>
                    <xdr:colOff>1095375</xdr:colOff>
                    <xdr:row>11</xdr:row>
                    <xdr:rowOff>219075</xdr:rowOff>
                  </to>
                </anchor>
              </controlPr>
            </control>
          </mc:Choice>
        </mc:AlternateContent>
        <mc:AlternateContent xmlns:mc="http://schemas.openxmlformats.org/markup-compatibility/2006">
          <mc:Choice Requires="x14">
            <control shapeId="5129" r:id="rId7" name="Check Box 9">
              <controlPr defaultSize="0" autoFill="0" autoLine="0" autoPict="0">
                <anchor moveWithCells="1" sizeWithCells="1">
                  <from>
                    <xdr:col>2</xdr:col>
                    <xdr:colOff>1828800</xdr:colOff>
                    <xdr:row>11</xdr:row>
                    <xdr:rowOff>28575</xdr:rowOff>
                  </from>
                  <to>
                    <xdr:col>2</xdr:col>
                    <xdr:colOff>2714625</xdr:colOff>
                    <xdr:row>11</xdr:row>
                    <xdr:rowOff>219075</xdr:rowOff>
                  </to>
                </anchor>
              </controlPr>
            </control>
          </mc:Choice>
        </mc:AlternateContent>
        <mc:AlternateContent xmlns:mc="http://schemas.openxmlformats.org/markup-compatibility/2006">
          <mc:Choice Requires="x14">
            <control shapeId="5130" r:id="rId8" name="Check Box 10">
              <controlPr defaultSize="0" autoFill="0" autoLine="0" autoPict="0">
                <anchor moveWithCells="1" sizeWithCells="1">
                  <from>
                    <xdr:col>2</xdr:col>
                    <xdr:colOff>57150</xdr:colOff>
                    <xdr:row>12</xdr:row>
                    <xdr:rowOff>28575</xdr:rowOff>
                  </from>
                  <to>
                    <xdr:col>2</xdr:col>
                    <xdr:colOff>295275</xdr:colOff>
                    <xdr:row>12</xdr:row>
                    <xdr:rowOff>219075</xdr:rowOff>
                  </to>
                </anchor>
              </controlPr>
            </control>
          </mc:Choice>
        </mc:AlternateContent>
        <mc:AlternateContent xmlns:mc="http://schemas.openxmlformats.org/markup-compatibility/2006">
          <mc:Choice Requires="x14">
            <control shapeId="5131" r:id="rId9" name="Check Box 11">
              <controlPr defaultSize="0" autoFill="0" autoLine="0" autoPict="0">
                <anchor moveWithCells="1" sizeWithCells="1">
                  <from>
                    <xdr:col>2</xdr:col>
                    <xdr:colOff>57150</xdr:colOff>
                    <xdr:row>13</xdr:row>
                    <xdr:rowOff>28575</xdr:rowOff>
                  </from>
                  <to>
                    <xdr:col>2</xdr:col>
                    <xdr:colOff>466725</xdr:colOff>
                    <xdr:row>13</xdr:row>
                    <xdr:rowOff>219075</xdr:rowOff>
                  </to>
                </anchor>
              </controlPr>
            </control>
          </mc:Choice>
        </mc:AlternateContent>
        <mc:AlternateContent xmlns:mc="http://schemas.openxmlformats.org/markup-compatibility/2006">
          <mc:Choice Requires="x14">
            <control shapeId="5132" r:id="rId10" name="Check Box 12">
              <controlPr defaultSize="0" autoFill="0" autoLine="0" autoPict="0">
                <anchor moveWithCells="1" sizeWithCells="1">
                  <from>
                    <xdr:col>2</xdr:col>
                    <xdr:colOff>57150</xdr:colOff>
                    <xdr:row>14</xdr:row>
                    <xdr:rowOff>28575</xdr:rowOff>
                  </from>
                  <to>
                    <xdr:col>2</xdr:col>
                    <xdr:colOff>1885950</xdr:colOff>
                    <xdr:row>14</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C4" sqref="C4"/>
    </sheetView>
    <sheetView workbookViewId="1"/>
    <sheetView workbookViewId="2"/>
  </sheetViews>
  <sheetFormatPr defaultRowHeight="18.75" x14ac:dyDescent="0.4"/>
  <sheetData>
    <row r="1" spans="1:3" x14ac:dyDescent="0.4">
      <c r="A1" s="209" t="s">
        <v>622</v>
      </c>
      <c r="B1" s="209" t="s">
        <v>623</v>
      </c>
      <c r="C1" s="209" t="s">
        <v>624</v>
      </c>
    </row>
    <row r="2" spans="1:3" x14ac:dyDescent="0.4">
      <c r="A2" t="s">
        <v>620</v>
      </c>
      <c r="B2" t="s">
        <v>621</v>
      </c>
      <c r="C2" t="s">
        <v>625</v>
      </c>
    </row>
    <row r="3" spans="1:3" x14ac:dyDescent="0.4">
      <c r="A3" t="s">
        <v>626</v>
      </c>
      <c r="B3" t="s">
        <v>627</v>
      </c>
      <c r="C3" t="s">
        <v>628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O170"/>
  <sheetViews>
    <sheetView zoomScale="85" zoomScaleNormal="85" workbookViewId="0">
      <pane xSplit="1" ySplit="2" topLeftCell="B3" activePane="bottomRight" state="frozen"/>
      <selection activeCell="C4" sqref="C4"/>
      <selection pane="topRight" activeCell="C4" sqref="C4"/>
      <selection pane="bottomLeft" activeCell="C4" sqref="C4"/>
      <selection pane="bottomRight" activeCell="C4" sqref="C4"/>
    </sheetView>
    <sheetView zoomScaleNormal="100" workbookViewId="1">
      <pane xSplit="1" ySplit="2" topLeftCell="S3" activePane="bottomRight" state="frozen"/>
      <selection pane="topRight" activeCell="B1" sqref="B1"/>
      <selection pane="bottomLeft" activeCell="A2" sqref="A2"/>
      <selection pane="bottomRight" activeCell="L152" sqref="L152"/>
    </sheetView>
    <sheetView topLeftCell="V64" workbookViewId="2">
      <selection activeCell="AC79" sqref="AC79:AC80"/>
    </sheetView>
  </sheetViews>
  <sheetFormatPr defaultRowHeight="25.5" x14ac:dyDescent="0.4"/>
  <cols>
    <col min="1" max="1" width="9.25" style="134" customWidth="1"/>
    <col min="2" max="2" width="12.875" style="61" customWidth="1"/>
    <col min="3" max="18" width="15.625" style="61" customWidth="1"/>
    <col min="19" max="19" width="5.375" style="61" customWidth="1"/>
    <col min="20" max="23" width="9" style="61"/>
    <col min="24" max="24" width="4.875" style="61" customWidth="1"/>
    <col min="25" max="36" width="9" style="61"/>
    <col min="37" max="37" width="5.125" style="61" customWidth="1"/>
    <col min="38" max="16384" width="9" style="61"/>
  </cols>
  <sheetData>
    <row r="1" spans="1:41" x14ac:dyDescent="0.4">
      <c r="B1" s="291" t="s">
        <v>612</v>
      </c>
      <c r="C1" s="292"/>
      <c r="D1" s="292"/>
      <c r="E1" s="292"/>
      <c r="F1" s="292"/>
      <c r="G1" s="292"/>
      <c r="H1" s="292"/>
      <c r="I1" s="292"/>
      <c r="J1" s="292"/>
      <c r="K1" s="292"/>
      <c r="L1" s="292"/>
      <c r="M1" s="292"/>
      <c r="N1" s="292"/>
      <c r="O1" s="292"/>
      <c r="P1" s="292"/>
      <c r="Q1" s="292"/>
      <c r="R1" s="292"/>
      <c r="T1" s="291" t="s">
        <v>613</v>
      </c>
      <c r="U1" s="292"/>
      <c r="V1" s="292"/>
      <c r="W1" s="292"/>
      <c r="Y1" s="291" t="s">
        <v>614</v>
      </c>
      <c r="Z1" s="292"/>
      <c r="AA1" s="292"/>
      <c r="AB1" s="292"/>
      <c r="AC1" s="292"/>
      <c r="AD1" s="292"/>
      <c r="AE1" s="292"/>
      <c r="AF1" s="292"/>
      <c r="AG1" s="292"/>
      <c r="AH1" s="292"/>
      <c r="AI1" s="292"/>
      <c r="AJ1" s="292"/>
      <c r="AL1" s="291" t="s">
        <v>615</v>
      </c>
      <c r="AM1" s="292"/>
      <c r="AN1" s="292"/>
      <c r="AO1" s="292"/>
    </row>
    <row r="2" spans="1:41" ht="30.75" customHeight="1" x14ac:dyDescent="0.4">
      <c r="A2" s="154" t="s">
        <v>616</v>
      </c>
      <c r="B2" s="82" t="s">
        <v>353</v>
      </c>
      <c r="C2" s="79" t="s">
        <v>354</v>
      </c>
      <c r="D2" s="79" t="s">
        <v>355</v>
      </c>
      <c r="E2" s="79" t="s">
        <v>356</v>
      </c>
      <c r="F2" s="79" t="s">
        <v>357</v>
      </c>
      <c r="G2" s="79" t="s">
        <v>358</v>
      </c>
      <c r="H2" s="82" t="s">
        <v>359</v>
      </c>
      <c r="I2" s="79" t="s">
        <v>594</v>
      </c>
      <c r="J2" s="79" t="s">
        <v>102</v>
      </c>
      <c r="K2" s="79" t="s">
        <v>485</v>
      </c>
      <c r="L2" s="79" t="s">
        <v>601</v>
      </c>
      <c r="M2" s="79" t="s">
        <v>603</v>
      </c>
      <c r="N2" s="79" t="s">
        <v>103</v>
      </c>
      <c r="O2" s="79" t="s">
        <v>104</v>
      </c>
      <c r="P2" s="79" t="s">
        <v>114</v>
      </c>
      <c r="Q2" s="79" t="s">
        <v>602</v>
      </c>
      <c r="R2" s="79" t="s">
        <v>105</v>
      </c>
      <c r="S2" s="79"/>
      <c r="T2" s="82" t="s">
        <v>110</v>
      </c>
      <c r="U2" s="82" t="s">
        <v>319</v>
      </c>
      <c r="V2" s="79" t="s">
        <v>111</v>
      </c>
      <c r="W2" s="79" t="s">
        <v>320</v>
      </c>
      <c r="X2" s="79"/>
      <c r="Y2" s="82" t="s">
        <v>189</v>
      </c>
      <c r="Z2" s="82" t="s">
        <v>321</v>
      </c>
      <c r="AA2" s="82" t="s">
        <v>322</v>
      </c>
      <c r="AB2" s="82" t="s">
        <v>323</v>
      </c>
      <c r="AC2" s="82" t="s">
        <v>190</v>
      </c>
      <c r="AD2" s="82" t="s">
        <v>324</v>
      </c>
      <c r="AE2" s="82" t="s">
        <v>325</v>
      </c>
      <c r="AF2" s="82" t="s">
        <v>326</v>
      </c>
      <c r="AG2" s="79" t="s">
        <v>191</v>
      </c>
      <c r="AH2" s="82" t="s">
        <v>327</v>
      </c>
      <c r="AI2" s="82" t="s">
        <v>328</v>
      </c>
      <c r="AJ2" s="82" t="s">
        <v>329</v>
      </c>
      <c r="AK2" s="82"/>
      <c r="AL2" s="146" t="s">
        <v>106</v>
      </c>
      <c r="AM2" s="145" t="s">
        <v>107</v>
      </c>
      <c r="AN2" s="145" t="s">
        <v>108</v>
      </c>
      <c r="AO2" s="145" t="s">
        <v>109</v>
      </c>
    </row>
    <row r="3" spans="1:41" s="63" customFormat="1" ht="30.75" customHeight="1" x14ac:dyDescent="0.4">
      <c r="A3" s="207" t="s">
        <v>617</v>
      </c>
      <c r="B3" s="83" t="s">
        <v>393</v>
      </c>
      <c r="C3" s="83" t="s">
        <v>393</v>
      </c>
      <c r="D3" s="83" t="s">
        <v>393</v>
      </c>
      <c r="E3" s="83" t="s">
        <v>393</v>
      </c>
      <c r="F3" s="83" t="s">
        <v>393</v>
      </c>
      <c r="G3" s="83" t="s">
        <v>393</v>
      </c>
      <c r="H3" s="83" t="s">
        <v>393</v>
      </c>
      <c r="I3" s="83" t="s">
        <v>393</v>
      </c>
      <c r="J3" s="83" t="s">
        <v>393</v>
      </c>
      <c r="K3" s="83" t="s">
        <v>393</v>
      </c>
      <c r="L3" s="83" t="s">
        <v>393</v>
      </c>
      <c r="M3" s="83" t="s">
        <v>393</v>
      </c>
      <c r="N3" s="83" t="s">
        <v>393</v>
      </c>
      <c r="O3" s="83" t="s">
        <v>393</v>
      </c>
      <c r="P3" s="83" t="s">
        <v>393</v>
      </c>
      <c r="Q3" s="83" t="s">
        <v>393</v>
      </c>
      <c r="R3" s="83" t="s">
        <v>393</v>
      </c>
      <c r="S3" s="83"/>
      <c r="T3" s="83" t="s">
        <v>248</v>
      </c>
      <c r="U3" s="83" t="s">
        <v>247</v>
      </c>
      <c r="V3" s="83" t="s">
        <v>248</v>
      </c>
      <c r="W3" s="83" t="s">
        <v>247</v>
      </c>
      <c r="X3" s="83"/>
      <c r="Y3" s="83" t="s">
        <v>245</v>
      </c>
      <c r="Z3" s="83" t="s">
        <v>245</v>
      </c>
      <c r="AA3" s="83" t="s">
        <v>245</v>
      </c>
      <c r="AB3" s="83" t="s">
        <v>245</v>
      </c>
      <c r="AC3" s="83" t="s">
        <v>245</v>
      </c>
      <c r="AD3" s="83" t="s">
        <v>245</v>
      </c>
      <c r="AE3" s="83" t="s">
        <v>245</v>
      </c>
      <c r="AF3" s="83" t="s">
        <v>245</v>
      </c>
      <c r="AG3" s="83" t="s">
        <v>245</v>
      </c>
      <c r="AH3" s="83" t="s">
        <v>494</v>
      </c>
      <c r="AI3" s="83" t="s">
        <v>246</v>
      </c>
      <c r="AJ3" s="83" t="s">
        <v>246</v>
      </c>
      <c r="AK3" s="83"/>
      <c r="AL3" s="83" t="s">
        <v>378</v>
      </c>
      <c r="AM3" s="83" t="s">
        <v>378</v>
      </c>
      <c r="AN3" s="83" t="s">
        <v>378</v>
      </c>
      <c r="AO3" s="83" t="s">
        <v>378</v>
      </c>
    </row>
    <row r="4" spans="1:41" s="63" customFormat="1" ht="30.75" customHeight="1" x14ac:dyDescent="0.4">
      <c r="A4" s="155" t="s">
        <v>618</v>
      </c>
      <c r="B4" s="83" t="s">
        <v>400</v>
      </c>
      <c r="C4" s="83" t="s">
        <v>400</v>
      </c>
      <c r="D4" s="83" t="s">
        <v>400</v>
      </c>
      <c r="E4" s="83" t="s">
        <v>400</v>
      </c>
      <c r="F4" s="83" t="s">
        <v>400</v>
      </c>
      <c r="G4" s="83" t="s">
        <v>400</v>
      </c>
      <c r="H4" s="83" t="s">
        <v>400</v>
      </c>
      <c r="I4" s="83" t="s">
        <v>400</v>
      </c>
      <c r="J4" s="83" t="s">
        <v>400</v>
      </c>
      <c r="K4" s="83" t="s">
        <v>400</v>
      </c>
      <c r="L4" s="83" t="s">
        <v>400</v>
      </c>
      <c r="M4" s="83" t="s">
        <v>400</v>
      </c>
      <c r="N4" s="83" t="s">
        <v>400</v>
      </c>
      <c r="O4" s="83" t="s">
        <v>400</v>
      </c>
      <c r="P4" s="83" t="s">
        <v>400</v>
      </c>
      <c r="Q4" s="83" t="s">
        <v>400</v>
      </c>
      <c r="R4" s="83" t="s">
        <v>400</v>
      </c>
      <c r="S4" s="83"/>
      <c r="T4" s="83" t="s">
        <v>341</v>
      </c>
      <c r="U4" s="75" t="s">
        <v>343</v>
      </c>
      <c r="V4" s="83" t="s">
        <v>341</v>
      </c>
      <c r="W4" s="75" t="s">
        <v>343</v>
      </c>
      <c r="X4" s="75"/>
      <c r="Y4" s="83" t="s">
        <v>336</v>
      </c>
      <c r="Z4" s="83" t="s">
        <v>336</v>
      </c>
      <c r="AA4" s="83" t="s">
        <v>336</v>
      </c>
      <c r="AB4" s="83" t="s">
        <v>336</v>
      </c>
      <c r="AC4" s="83" t="s">
        <v>336</v>
      </c>
      <c r="AD4" s="83" t="s">
        <v>336</v>
      </c>
      <c r="AE4" s="83" t="s">
        <v>336</v>
      </c>
      <c r="AF4" s="83" t="s">
        <v>336</v>
      </c>
      <c r="AG4" s="83" t="s">
        <v>336</v>
      </c>
      <c r="AH4" s="83" t="s">
        <v>495</v>
      </c>
      <c r="AI4" s="83" t="s">
        <v>336</v>
      </c>
      <c r="AJ4" s="83" t="s">
        <v>336</v>
      </c>
      <c r="AK4" s="83"/>
      <c r="AL4" s="83" t="s">
        <v>387</v>
      </c>
      <c r="AM4" s="83" t="s">
        <v>387</v>
      </c>
      <c r="AN4" s="83" t="s">
        <v>387</v>
      </c>
      <c r="AO4" s="83" t="s">
        <v>387</v>
      </c>
    </row>
    <row r="5" spans="1:41" ht="50.1" customHeight="1" x14ac:dyDescent="0.4">
      <c r="A5" s="208" t="s">
        <v>619</v>
      </c>
      <c r="B5" s="78" t="s">
        <v>344</v>
      </c>
      <c r="C5" s="78" t="s">
        <v>344</v>
      </c>
      <c r="D5" s="78" t="s">
        <v>344</v>
      </c>
      <c r="E5" s="78" t="s">
        <v>344</v>
      </c>
      <c r="F5" s="78" t="s">
        <v>344</v>
      </c>
      <c r="G5" s="78" t="s">
        <v>344</v>
      </c>
      <c r="H5" s="78" t="s">
        <v>344</v>
      </c>
      <c r="I5" s="78" t="s">
        <v>344</v>
      </c>
      <c r="J5" s="78" t="s">
        <v>344</v>
      </c>
      <c r="K5" s="78" t="s">
        <v>344</v>
      </c>
      <c r="L5" s="78" t="s">
        <v>344</v>
      </c>
      <c r="M5" s="78" t="s">
        <v>344</v>
      </c>
      <c r="N5" s="78" t="s">
        <v>344</v>
      </c>
      <c r="O5" s="78" t="s">
        <v>344</v>
      </c>
      <c r="P5" s="78" t="s">
        <v>344</v>
      </c>
      <c r="Q5" s="78" t="s">
        <v>344</v>
      </c>
      <c r="R5" s="78" t="s">
        <v>344</v>
      </c>
      <c r="S5" s="78"/>
      <c r="T5" s="72" t="s">
        <v>166</v>
      </c>
      <c r="U5" s="78" t="s">
        <v>493</v>
      </c>
      <c r="V5" s="72" t="s">
        <v>166</v>
      </c>
      <c r="W5" s="78" t="s">
        <v>493</v>
      </c>
      <c r="X5" s="78"/>
      <c r="Y5" s="73" t="s">
        <v>185</v>
      </c>
      <c r="Z5" s="73" t="s">
        <v>185</v>
      </c>
      <c r="AA5" s="73" t="s">
        <v>185</v>
      </c>
      <c r="AB5" s="73" t="s">
        <v>185</v>
      </c>
      <c r="AC5" s="73" t="s">
        <v>188</v>
      </c>
      <c r="AD5" s="73" t="s">
        <v>188</v>
      </c>
      <c r="AE5" s="73" t="s">
        <v>188</v>
      </c>
      <c r="AF5" s="73" t="s">
        <v>185</v>
      </c>
      <c r="AG5" s="78" t="s">
        <v>187</v>
      </c>
      <c r="AH5" s="78" t="s">
        <v>512</v>
      </c>
      <c r="AI5" s="78" t="s">
        <v>187</v>
      </c>
      <c r="AJ5" s="78" t="s">
        <v>187</v>
      </c>
      <c r="AK5" s="78"/>
      <c r="AL5" s="74" t="s">
        <v>231</v>
      </c>
      <c r="AM5" s="74" t="s">
        <v>231</v>
      </c>
      <c r="AN5" s="74" t="s">
        <v>231</v>
      </c>
      <c r="AO5" s="74" t="s">
        <v>231</v>
      </c>
    </row>
    <row r="6" spans="1:41" ht="50.1" customHeight="1" x14ac:dyDescent="0.4">
      <c r="A6" s="154"/>
      <c r="B6" s="78" t="s">
        <v>345</v>
      </c>
      <c r="C6" s="78" t="s">
        <v>345</v>
      </c>
      <c r="D6" s="78" t="s">
        <v>345</v>
      </c>
      <c r="E6" s="78" t="s">
        <v>345</v>
      </c>
      <c r="F6" s="78" t="s">
        <v>345</v>
      </c>
      <c r="G6" s="78" t="s">
        <v>345</v>
      </c>
      <c r="H6" s="78" t="s">
        <v>345</v>
      </c>
      <c r="I6" s="78" t="s">
        <v>345</v>
      </c>
      <c r="J6" s="78" t="s">
        <v>345</v>
      </c>
      <c r="K6" s="78" t="s">
        <v>345</v>
      </c>
      <c r="L6" s="78" t="s">
        <v>345</v>
      </c>
      <c r="M6" s="78" t="s">
        <v>345</v>
      </c>
      <c r="N6" s="78" t="s">
        <v>345</v>
      </c>
      <c r="O6" s="78" t="s">
        <v>345</v>
      </c>
      <c r="P6" s="78" t="s">
        <v>345</v>
      </c>
      <c r="Q6" s="78" t="s">
        <v>345</v>
      </c>
      <c r="R6" s="78" t="s">
        <v>345</v>
      </c>
      <c r="S6" s="78"/>
      <c r="T6" s="72" t="s">
        <v>167</v>
      </c>
      <c r="U6" s="84"/>
      <c r="V6" s="72" t="s">
        <v>167</v>
      </c>
      <c r="W6" s="84"/>
      <c r="X6" s="84"/>
      <c r="Y6" s="73" t="s">
        <v>186</v>
      </c>
      <c r="Z6" s="73" t="s">
        <v>186</v>
      </c>
      <c r="AA6" s="73" t="s">
        <v>186</v>
      </c>
      <c r="AB6" s="73" t="s">
        <v>186</v>
      </c>
      <c r="AC6" s="73" t="s">
        <v>187</v>
      </c>
      <c r="AD6" s="73" t="s">
        <v>187</v>
      </c>
      <c r="AE6" s="73" t="s">
        <v>187</v>
      </c>
      <c r="AF6" s="73" t="s">
        <v>187</v>
      </c>
      <c r="AG6" s="85"/>
      <c r="AH6" s="85"/>
      <c r="AI6" s="85"/>
      <c r="AJ6" s="85"/>
      <c r="AK6" s="85"/>
      <c r="AL6" s="74" t="s">
        <v>232</v>
      </c>
      <c r="AM6" s="74" t="s">
        <v>232</v>
      </c>
      <c r="AN6" s="74" t="s">
        <v>232</v>
      </c>
      <c r="AO6" s="74" t="s">
        <v>232</v>
      </c>
    </row>
    <row r="7" spans="1:41" ht="50.1" customHeight="1" x14ac:dyDescent="0.4">
      <c r="A7" s="154"/>
      <c r="B7" s="78"/>
      <c r="C7" s="72"/>
      <c r="D7" s="72"/>
      <c r="E7" s="78"/>
      <c r="F7" s="78"/>
      <c r="G7" s="78"/>
      <c r="H7" s="78"/>
      <c r="I7" s="78"/>
      <c r="J7" s="78"/>
      <c r="K7" s="78"/>
      <c r="L7" s="78"/>
      <c r="M7" s="78"/>
      <c r="N7" s="78"/>
      <c r="O7" s="78"/>
      <c r="P7" s="78"/>
      <c r="Q7" s="78"/>
      <c r="R7" s="78"/>
      <c r="S7" s="78"/>
      <c r="T7" s="72" t="s">
        <v>168</v>
      </c>
      <c r="U7" s="84"/>
      <c r="V7" s="72" t="s">
        <v>168</v>
      </c>
      <c r="W7" s="84"/>
      <c r="X7" s="84"/>
      <c r="Y7" s="73"/>
      <c r="Z7" s="73"/>
      <c r="AA7" s="73"/>
      <c r="AB7" s="73"/>
      <c r="AC7" s="85"/>
      <c r="AD7" s="85"/>
      <c r="AE7" s="85"/>
      <c r="AF7" s="73"/>
      <c r="AG7" s="85"/>
      <c r="AH7" s="85"/>
      <c r="AI7" s="85"/>
      <c r="AJ7" s="85"/>
      <c r="AK7" s="85"/>
      <c r="AL7" s="74"/>
      <c r="AM7" s="74"/>
      <c r="AN7" s="74"/>
      <c r="AO7" s="74"/>
    </row>
    <row r="8" spans="1:41" ht="50.1" customHeight="1" x14ac:dyDescent="0.4">
      <c r="A8" s="154"/>
      <c r="B8" s="78"/>
      <c r="C8" s="72"/>
      <c r="D8" s="72"/>
      <c r="E8" s="78"/>
      <c r="F8" s="78"/>
      <c r="G8" s="78"/>
      <c r="H8" s="78"/>
      <c r="I8" s="78"/>
      <c r="J8" s="78"/>
      <c r="K8" s="78"/>
      <c r="L8" s="78"/>
      <c r="M8" s="78"/>
      <c r="N8" s="78"/>
      <c r="O8" s="78"/>
      <c r="P8" s="78"/>
      <c r="Q8" s="78"/>
      <c r="R8" s="78"/>
      <c r="S8" s="78"/>
      <c r="T8" s="72" t="s">
        <v>249</v>
      </c>
      <c r="U8" s="84"/>
      <c r="V8" s="72" t="s">
        <v>169</v>
      </c>
      <c r="W8" s="84"/>
      <c r="X8" s="84"/>
      <c r="Y8" s="73"/>
      <c r="Z8" s="73"/>
      <c r="AA8" s="73"/>
      <c r="AB8" s="73"/>
      <c r="AC8" s="85"/>
      <c r="AD8" s="85"/>
      <c r="AE8" s="85"/>
      <c r="AF8" s="73"/>
      <c r="AG8" s="85"/>
      <c r="AH8" s="85"/>
      <c r="AI8" s="85"/>
      <c r="AJ8" s="85"/>
      <c r="AK8" s="85"/>
      <c r="AL8" s="74"/>
      <c r="AM8" s="74"/>
      <c r="AN8" s="74"/>
      <c r="AO8" s="74"/>
    </row>
    <row r="9" spans="1:41" ht="50.1" customHeight="1" x14ac:dyDescent="0.4">
      <c r="A9" s="154"/>
      <c r="B9" s="78"/>
      <c r="C9" s="72"/>
      <c r="D9" s="72"/>
      <c r="E9" s="78"/>
      <c r="F9" s="78"/>
      <c r="G9" s="72"/>
      <c r="H9" s="72"/>
      <c r="I9" s="78"/>
      <c r="J9" s="78"/>
      <c r="K9" s="88"/>
      <c r="L9" s="78"/>
      <c r="M9" s="72"/>
      <c r="N9" s="72"/>
      <c r="O9" s="72"/>
      <c r="P9" s="78"/>
      <c r="Q9" s="78"/>
      <c r="R9" s="78"/>
      <c r="S9" s="78"/>
      <c r="T9" s="72"/>
      <c r="U9" s="84"/>
      <c r="V9" s="72"/>
      <c r="W9" s="84"/>
      <c r="X9" s="84"/>
      <c r="Y9" s="73"/>
      <c r="Z9" s="73"/>
      <c r="AA9" s="73"/>
      <c r="AB9" s="73"/>
      <c r="AC9" s="85"/>
      <c r="AD9" s="85"/>
      <c r="AE9" s="85"/>
      <c r="AF9" s="73"/>
      <c r="AG9" s="85"/>
      <c r="AH9" s="85"/>
      <c r="AI9" s="85"/>
      <c r="AJ9" s="85"/>
      <c r="AK9" s="85"/>
      <c r="AL9" s="74"/>
      <c r="AM9" s="74"/>
      <c r="AN9" s="74"/>
      <c r="AO9" s="74"/>
    </row>
    <row r="10" spans="1:41" s="62" customFormat="1" ht="50.1" customHeight="1" x14ac:dyDescent="0.4">
      <c r="A10" s="155">
        <v>2</v>
      </c>
      <c r="B10" s="80" t="s">
        <v>401</v>
      </c>
      <c r="C10" s="80" t="s">
        <v>401</v>
      </c>
      <c r="D10" s="80" t="s">
        <v>401</v>
      </c>
      <c r="E10" s="80" t="s">
        <v>401</v>
      </c>
      <c r="F10" s="80" t="s">
        <v>401</v>
      </c>
      <c r="G10" s="80" t="s">
        <v>401</v>
      </c>
      <c r="H10" s="80" t="s">
        <v>401</v>
      </c>
      <c r="I10" s="80" t="s">
        <v>401</v>
      </c>
      <c r="J10" s="80" t="s">
        <v>401</v>
      </c>
      <c r="K10" s="80" t="s">
        <v>401</v>
      </c>
      <c r="L10" s="80" t="s">
        <v>401</v>
      </c>
      <c r="M10" s="80" t="s">
        <v>401</v>
      </c>
      <c r="N10" s="80" t="s">
        <v>401</v>
      </c>
      <c r="O10" s="80" t="s">
        <v>401</v>
      </c>
      <c r="P10" s="80" t="s">
        <v>401</v>
      </c>
      <c r="Q10" s="80" t="s">
        <v>401</v>
      </c>
      <c r="R10" s="80" t="s">
        <v>401</v>
      </c>
      <c r="S10" s="80"/>
      <c r="T10" s="75" t="s">
        <v>250</v>
      </c>
      <c r="U10" s="86"/>
      <c r="V10" s="75" t="s">
        <v>250</v>
      </c>
      <c r="W10" s="86"/>
      <c r="X10" s="86"/>
      <c r="Y10" s="76" t="s">
        <v>244</v>
      </c>
      <c r="Z10" s="76" t="s">
        <v>244</v>
      </c>
      <c r="AA10" s="76" t="s">
        <v>244</v>
      </c>
      <c r="AB10" s="76" t="s">
        <v>244</v>
      </c>
      <c r="AC10" s="76" t="s">
        <v>244</v>
      </c>
      <c r="AD10" s="76" t="s">
        <v>244</v>
      </c>
      <c r="AE10" s="76" t="s">
        <v>244</v>
      </c>
      <c r="AF10" s="76" t="s">
        <v>244</v>
      </c>
      <c r="AG10" s="76" t="s">
        <v>244</v>
      </c>
      <c r="AH10" s="76" t="s">
        <v>496</v>
      </c>
      <c r="AI10" s="76" t="s">
        <v>244</v>
      </c>
      <c r="AJ10" s="76" t="s">
        <v>244</v>
      </c>
      <c r="AK10" s="76"/>
      <c r="AL10" s="83" t="s">
        <v>379</v>
      </c>
      <c r="AM10" s="83" t="s">
        <v>379</v>
      </c>
      <c r="AN10" s="83" t="s">
        <v>379</v>
      </c>
      <c r="AO10" s="83" t="s">
        <v>379</v>
      </c>
    </row>
    <row r="11" spans="1:41" s="62" customFormat="1" ht="50.1" customHeight="1" x14ac:dyDescent="0.4">
      <c r="A11" s="155">
        <v>2</v>
      </c>
      <c r="B11" s="80" t="s">
        <v>403</v>
      </c>
      <c r="C11" s="80" t="s">
        <v>403</v>
      </c>
      <c r="D11" s="80" t="s">
        <v>403</v>
      </c>
      <c r="E11" s="80" t="s">
        <v>403</v>
      </c>
      <c r="F11" s="80" t="s">
        <v>403</v>
      </c>
      <c r="G11" s="80" t="s">
        <v>403</v>
      </c>
      <c r="H11" s="80" t="s">
        <v>403</v>
      </c>
      <c r="I11" s="80" t="s">
        <v>403</v>
      </c>
      <c r="J11" s="80" t="s">
        <v>403</v>
      </c>
      <c r="K11" s="80" t="s">
        <v>403</v>
      </c>
      <c r="L11" s="80" t="s">
        <v>403</v>
      </c>
      <c r="M11" s="80" t="s">
        <v>403</v>
      </c>
      <c r="N11" s="80" t="s">
        <v>403</v>
      </c>
      <c r="O11" s="80" t="s">
        <v>403</v>
      </c>
      <c r="P11" s="80" t="s">
        <v>403</v>
      </c>
      <c r="Q11" s="80" t="s">
        <v>403</v>
      </c>
      <c r="R11" s="80" t="s">
        <v>403</v>
      </c>
      <c r="S11" s="80"/>
      <c r="T11" s="75" t="s">
        <v>342</v>
      </c>
      <c r="U11" s="75" t="s">
        <v>342</v>
      </c>
      <c r="V11" s="75" t="s">
        <v>342</v>
      </c>
      <c r="W11" s="75" t="s">
        <v>342</v>
      </c>
      <c r="X11" s="75"/>
      <c r="Y11" s="76" t="s">
        <v>337</v>
      </c>
      <c r="Z11" s="76" t="s">
        <v>337</v>
      </c>
      <c r="AA11" s="76" t="s">
        <v>337</v>
      </c>
      <c r="AB11" s="76" t="s">
        <v>337</v>
      </c>
      <c r="AC11" s="76" t="s">
        <v>337</v>
      </c>
      <c r="AD11" s="76" t="s">
        <v>337</v>
      </c>
      <c r="AE11" s="76" t="s">
        <v>337</v>
      </c>
      <c r="AF11" s="76" t="s">
        <v>337</v>
      </c>
      <c r="AG11" s="76" t="s">
        <v>337</v>
      </c>
      <c r="AH11" s="76" t="s">
        <v>497</v>
      </c>
      <c r="AI11" s="76" t="s">
        <v>337</v>
      </c>
      <c r="AJ11" s="76" t="s">
        <v>337</v>
      </c>
      <c r="AK11" s="76"/>
      <c r="AL11" s="83" t="s">
        <v>389</v>
      </c>
      <c r="AM11" s="83" t="s">
        <v>389</v>
      </c>
      <c r="AN11" s="83" t="s">
        <v>389</v>
      </c>
      <c r="AO11" s="83" t="s">
        <v>389</v>
      </c>
    </row>
    <row r="12" spans="1:41" ht="50.1" customHeight="1" x14ac:dyDescent="0.4">
      <c r="A12" s="155">
        <v>2</v>
      </c>
      <c r="B12" s="78" t="s">
        <v>346</v>
      </c>
      <c r="C12" s="78" t="s">
        <v>346</v>
      </c>
      <c r="D12" s="78" t="s">
        <v>346</v>
      </c>
      <c r="E12" s="78" t="s">
        <v>346</v>
      </c>
      <c r="F12" s="78" t="s">
        <v>346</v>
      </c>
      <c r="G12" s="78" t="s">
        <v>346</v>
      </c>
      <c r="H12" s="78" t="s">
        <v>346</v>
      </c>
      <c r="I12" s="78" t="s">
        <v>346</v>
      </c>
      <c r="J12" s="78" t="s">
        <v>346</v>
      </c>
      <c r="K12" s="78" t="s">
        <v>346</v>
      </c>
      <c r="L12" s="78" t="s">
        <v>346</v>
      </c>
      <c r="M12" s="78" t="s">
        <v>346</v>
      </c>
      <c r="N12" s="78" t="s">
        <v>346</v>
      </c>
      <c r="O12" s="78" t="s">
        <v>346</v>
      </c>
      <c r="P12" s="78" t="s">
        <v>346</v>
      </c>
      <c r="Q12" s="78" t="s">
        <v>346</v>
      </c>
      <c r="R12" s="78" t="s">
        <v>346</v>
      </c>
      <c r="S12" s="78"/>
      <c r="T12" s="72" t="s">
        <v>170</v>
      </c>
      <c r="U12" s="84"/>
      <c r="V12" s="72" t="s">
        <v>170</v>
      </c>
      <c r="W12" s="84"/>
      <c r="X12" s="84"/>
      <c r="Y12" s="73" t="s">
        <v>192</v>
      </c>
      <c r="Z12" s="73" t="s">
        <v>513</v>
      </c>
      <c r="AA12" s="73" t="s">
        <v>513</v>
      </c>
      <c r="AB12" s="73" t="s">
        <v>513</v>
      </c>
      <c r="AC12" s="73" t="s">
        <v>192</v>
      </c>
      <c r="AD12" s="73" t="s">
        <v>513</v>
      </c>
      <c r="AE12" s="73" t="s">
        <v>513</v>
      </c>
      <c r="AF12" s="73" t="s">
        <v>513</v>
      </c>
      <c r="AG12" s="73" t="s">
        <v>192</v>
      </c>
      <c r="AH12" s="73" t="s">
        <v>513</v>
      </c>
      <c r="AI12" s="73" t="s">
        <v>513</v>
      </c>
      <c r="AJ12" s="73" t="s">
        <v>513</v>
      </c>
      <c r="AK12" s="73"/>
      <c r="AL12" s="74" t="s">
        <v>233</v>
      </c>
      <c r="AM12" s="74" t="s">
        <v>233</v>
      </c>
      <c r="AN12" s="74" t="s">
        <v>233</v>
      </c>
      <c r="AO12" s="74" t="s">
        <v>233</v>
      </c>
    </row>
    <row r="13" spans="1:41" ht="50.1" customHeight="1" x14ac:dyDescent="0.4">
      <c r="A13" s="155">
        <v>2</v>
      </c>
      <c r="B13" s="78" t="s">
        <v>347</v>
      </c>
      <c r="C13" s="78" t="s">
        <v>347</v>
      </c>
      <c r="D13" s="78" t="s">
        <v>347</v>
      </c>
      <c r="E13" s="78" t="s">
        <v>347</v>
      </c>
      <c r="F13" s="78" t="s">
        <v>347</v>
      </c>
      <c r="G13" s="78" t="s">
        <v>347</v>
      </c>
      <c r="H13" s="78" t="s">
        <v>347</v>
      </c>
      <c r="I13" s="78" t="s">
        <v>347</v>
      </c>
      <c r="J13" s="78" t="s">
        <v>347</v>
      </c>
      <c r="K13" s="78" t="s">
        <v>347</v>
      </c>
      <c r="L13" s="78" t="s">
        <v>347</v>
      </c>
      <c r="M13" s="78" t="s">
        <v>347</v>
      </c>
      <c r="N13" s="78" t="s">
        <v>347</v>
      </c>
      <c r="O13" s="78" t="s">
        <v>347</v>
      </c>
      <c r="P13" s="78" t="s">
        <v>347</v>
      </c>
      <c r="Q13" s="78" t="s">
        <v>347</v>
      </c>
      <c r="R13" s="78" t="s">
        <v>347</v>
      </c>
      <c r="S13" s="78"/>
      <c r="T13" s="72" t="s">
        <v>251</v>
      </c>
      <c r="U13" s="84"/>
      <c r="V13" s="72" t="s">
        <v>171</v>
      </c>
      <c r="W13" s="84"/>
      <c r="X13" s="84"/>
      <c r="Y13" s="73" t="s">
        <v>193</v>
      </c>
      <c r="Z13" s="73" t="s">
        <v>514</v>
      </c>
      <c r="AA13" s="73" t="s">
        <v>514</v>
      </c>
      <c r="AB13" s="73" t="s">
        <v>514</v>
      </c>
      <c r="AC13" s="73" t="s">
        <v>193</v>
      </c>
      <c r="AD13" s="73" t="s">
        <v>514</v>
      </c>
      <c r="AE13" s="73" t="s">
        <v>514</v>
      </c>
      <c r="AF13" s="73" t="s">
        <v>514</v>
      </c>
      <c r="AG13" s="73" t="s">
        <v>193</v>
      </c>
      <c r="AH13" s="73" t="s">
        <v>514</v>
      </c>
      <c r="AI13" s="73" t="s">
        <v>514</v>
      </c>
      <c r="AJ13" s="73" t="s">
        <v>514</v>
      </c>
      <c r="AK13" s="73"/>
      <c r="AL13" s="74"/>
      <c r="AM13" s="74"/>
      <c r="AN13" s="74"/>
      <c r="AO13" s="85"/>
    </row>
    <row r="14" spans="1:41" ht="50.1" customHeight="1" x14ac:dyDescent="0.4">
      <c r="A14" s="155">
        <v>2</v>
      </c>
      <c r="B14" s="78"/>
      <c r="C14" s="78"/>
      <c r="D14" s="78"/>
      <c r="E14" s="78"/>
      <c r="F14" s="78"/>
      <c r="G14" s="78"/>
      <c r="H14" s="78"/>
      <c r="I14" s="78"/>
      <c r="J14" s="78"/>
      <c r="K14" s="78"/>
      <c r="L14" s="78"/>
      <c r="M14" s="78"/>
      <c r="N14" s="78"/>
      <c r="O14" s="78"/>
      <c r="P14" s="78"/>
      <c r="Q14" s="78"/>
      <c r="R14" s="78"/>
      <c r="S14" s="78"/>
      <c r="T14" s="72" t="s">
        <v>172</v>
      </c>
      <c r="U14" s="84"/>
      <c r="V14" s="72" t="s">
        <v>172</v>
      </c>
      <c r="W14" s="84"/>
      <c r="X14" s="84"/>
      <c r="Y14" s="73" t="s">
        <v>518</v>
      </c>
      <c r="Z14" s="73" t="s">
        <v>515</v>
      </c>
      <c r="AA14" s="73" t="s">
        <v>516</v>
      </c>
      <c r="AB14" s="73" t="s">
        <v>516</v>
      </c>
      <c r="AC14" s="73" t="s">
        <v>515</v>
      </c>
      <c r="AD14" s="73" t="s">
        <v>194</v>
      </c>
      <c r="AE14" s="73" t="s">
        <v>516</v>
      </c>
      <c r="AF14" s="73" t="s">
        <v>516</v>
      </c>
      <c r="AG14" s="73" t="s">
        <v>515</v>
      </c>
      <c r="AH14" s="73" t="s">
        <v>498</v>
      </c>
      <c r="AI14" s="73" t="s">
        <v>516</v>
      </c>
      <c r="AJ14" s="73" t="s">
        <v>516</v>
      </c>
      <c r="AK14" s="73"/>
      <c r="AL14" s="74"/>
      <c r="AM14" s="74"/>
      <c r="AN14" s="74"/>
      <c r="AO14" s="85"/>
    </row>
    <row r="15" spans="1:41" ht="50.1" customHeight="1" x14ac:dyDescent="0.4">
      <c r="A15" s="155">
        <v>2</v>
      </c>
      <c r="B15" s="78"/>
      <c r="C15" s="78"/>
      <c r="D15" s="78"/>
      <c r="E15" s="78"/>
      <c r="F15" s="78"/>
      <c r="G15" s="78"/>
      <c r="H15" s="78"/>
      <c r="I15" s="78"/>
      <c r="J15" s="78"/>
      <c r="K15" s="78"/>
      <c r="L15" s="78"/>
      <c r="M15" s="78"/>
      <c r="N15" s="78"/>
      <c r="O15" s="78"/>
      <c r="P15" s="78"/>
      <c r="Q15" s="78"/>
      <c r="R15" s="78"/>
      <c r="S15" s="78"/>
      <c r="T15" s="72"/>
      <c r="U15" s="84"/>
      <c r="V15" s="72"/>
      <c r="W15" s="84"/>
      <c r="X15" s="84"/>
      <c r="Y15" s="84"/>
      <c r="Z15" s="84"/>
      <c r="AA15" s="84"/>
      <c r="AB15" s="84"/>
      <c r="AC15" s="84"/>
      <c r="AD15" s="84"/>
      <c r="AE15" s="84"/>
      <c r="AF15" s="84"/>
      <c r="AG15" s="85"/>
      <c r="AH15" s="85"/>
      <c r="AI15" s="84"/>
      <c r="AJ15" s="84"/>
      <c r="AK15" s="84"/>
      <c r="AL15" s="74"/>
      <c r="AM15" s="74"/>
      <c r="AN15" s="74"/>
      <c r="AO15" s="85"/>
    </row>
    <row r="16" spans="1:41" ht="50.1" customHeight="1" x14ac:dyDescent="0.4">
      <c r="A16" s="155">
        <v>2</v>
      </c>
      <c r="B16" s="78"/>
      <c r="C16" s="78"/>
      <c r="D16" s="78"/>
      <c r="E16" s="78"/>
      <c r="F16" s="78"/>
      <c r="G16" s="78"/>
      <c r="H16" s="78"/>
      <c r="I16" s="78"/>
      <c r="J16" s="78"/>
      <c r="K16" s="78"/>
      <c r="L16" s="78"/>
      <c r="M16" s="78"/>
      <c r="N16" s="78"/>
      <c r="O16" s="78"/>
      <c r="P16" s="78"/>
      <c r="Q16" s="78"/>
      <c r="R16" s="78"/>
      <c r="S16" s="78"/>
      <c r="T16" s="72"/>
      <c r="U16" s="84"/>
      <c r="V16" s="72"/>
      <c r="W16" s="84"/>
      <c r="X16" s="84"/>
      <c r="Y16" s="84"/>
      <c r="Z16" s="84"/>
      <c r="AA16" s="84"/>
      <c r="AB16" s="84"/>
      <c r="AC16" s="84"/>
      <c r="AD16" s="84"/>
      <c r="AE16" s="84"/>
      <c r="AF16" s="84"/>
      <c r="AG16" s="85"/>
      <c r="AH16" s="85"/>
      <c r="AI16" s="84"/>
      <c r="AJ16" s="84"/>
      <c r="AK16" s="84"/>
      <c r="AL16" s="74"/>
      <c r="AM16" s="74"/>
      <c r="AN16" s="133"/>
      <c r="AO16" s="85"/>
    </row>
    <row r="17" spans="1:41" ht="50.1" customHeight="1" x14ac:dyDescent="0.4">
      <c r="A17" s="155">
        <v>2</v>
      </c>
      <c r="B17" s="78"/>
      <c r="C17" s="78"/>
      <c r="D17" s="78"/>
      <c r="E17" s="78"/>
      <c r="F17" s="78"/>
      <c r="G17" s="78"/>
      <c r="H17" s="78"/>
      <c r="I17" s="78"/>
      <c r="J17" s="78"/>
      <c r="K17" s="78"/>
      <c r="L17" s="78"/>
      <c r="M17" s="78"/>
      <c r="N17" s="78"/>
      <c r="O17" s="78"/>
      <c r="P17" s="78"/>
      <c r="Q17" s="78"/>
      <c r="R17" s="78"/>
      <c r="S17" s="78"/>
      <c r="T17" s="72"/>
      <c r="U17" s="84"/>
      <c r="V17" s="72"/>
      <c r="W17" s="84"/>
      <c r="X17" s="84"/>
      <c r="Y17" s="84"/>
      <c r="Z17" s="84"/>
      <c r="AA17" s="84"/>
      <c r="AB17" s="84"/>
      <c r="AC17" s="84"/>
      <c r="AD17" s="84"/>
      <c r="AE17" s="84"/>
      <c r="AF17" s="84"/>
      <c r="AG17" s="85"/>
      <c r="AH17" s="85"/>
      <c r="AI17" s="84"/>
      <c r="AJ17" s="84"/>
      <c r="AK17" s="84"/>
      <c r="AL17" s="74"/>
      <c r="AM17" s="74"/>
      <c r="AN17" s="73"/>
      <c r="AO17" s="85"/>
    </row>
    <row r="18" spans="1:41" ht="50.1" customHeight="1" x14ac:dyDescent="0.4">
      <c r="A18" s="155">
        <v>2</v>
      </c>
      <c r="B18" s="78"/>
      <c r="C18" s="78"/>
      <c r="D18" s="78"/>
      <c r="E18" s="78"/>
      <c r="F18" s="78"/>
      <c r="G18" s="78"/>
      <c r="H18" s="78"/>
      <c r="I18" s="78"/>
      <c r="J18" s="78"/>
      <c r="K18" s="78"/>
      <c r="L18" s="78"/>
      <c r="M18" s="78"/>
      <c r="N18" s="78"/>
      <c r="O18" s="78"/>
      <c r="P18" s="78"/>
      <c r="Q18" s="78"/>
      <c r="R18" s="78"/>
      <c r="S18" s="78"/>
      <c r="T18" s="72"/>
      <c r="U18" s="84"/>
      <c r="V18" s="72"/>
      <c r="W18" s="84"/>
      <c r="X18" s="84"/>
      <c r="Y18" s="84"/>
      <c r="Z18" s="84"/>
      <c r="AA18" s="84"/>
      <c r="AB18" s="84"/>
      <c r="AC18" s="84"/>
      <c r="AD18" s="84"/>
      <c r="AE18" s="84"/>
      <c r="AF18" s="84"/>
      <c r="AG18" s="85"/>
      <c r="AH18" s="85"/>
      <c r="AI18" s="84"/>
      <c r="AJ18" s="84"/>
      <c r="AK18" s="84"/>
      <c r="AL18" s="74"/>
      <c r="AM18" s="74"/>
      <c r="AN18" s="73"/>
      <c r="AO18" s="85"/>
    </row>
    <row r="19" spans="1:41" s="62" customFormat="1" ht="50.1" customHeight="1" x14ac:dyDescent="0.4">
      <c r="A19" s="155">
        <v>3</v>
      </c>
      <c r="B19" s="80" t="s">
        <v>394</v>
      </c>
      <c r="C19" s="80" t="s">
        <v>394</v>
      </c>
      <c r="D19" s="80" t="s">
        <v>394</v>
      </c>
      <c r="E19" s="80" t="s">
        <v>394</v>
      </c>
      <c r="F19" s="80" t="s">
        <v>394</v>
      </c>
      <c r="G19" s="80" t="s">
        <v>394</v>
      </c>
      <c r="H19" s="80" t="s">
        <v>394</v>
      </c>
      <c r="I19" s="80" t="s">
        <v>394</v>
      </c>
      <c r="J19" s="80" t="s">
        <v>394</v>
      </c>
      <c r="K19" s="80" t="s">
        <v>394</v>
      </c>
      <c r="L19" s="80" t="s">
        <v>394</v>
      </c>
      <c r="M19" s="80" t="s">
        <v>394</v>
      </c>
      <c r="N19" s="80" t="s">
        <v>394</v>
      </c>
      <c r="O19" s="80" t="s">
        <v>394</v>
      </c>
      <c r="P19" s="80" t="s">
        <v>394</v>
      </c>
      <c r="Q19" s="80" t="s">
        <v>394</v>
      </c>
      <c r="R19" s="80" t="s">
        <v>394</v>
      </c>
      <c r="S19" s="80"/>
      <c r="T19" s="75" t="s">
        <v>252</v>
      </c>
      <c r="U19" s="86"/>
      <c r="V19" s="75" t="s">
        <v>252</v>
      </c>
      <c r="W19" s="86"/>
      <c r="X19" s="86"/>
      <c r="Y19" s="80" t="s">
        <v>243</v>
      </c>
      <c r="Z19" s="80" t="s">
        <v>243</v>
      </c>
      <c r="AA19" s="80" t="s">
        <v>243</v>
      </c>
      <c r="AB19" s="80" t="s">
        <v>243</v>
      </c>
      <c r="AC19" s="80" t="s">
        <v>243</v>
      </c>
      <c r="AD19" s="80" t="s">
        <v>243</v>
      </c>
      <c r="AE19" s="80" t="s">
        <v>243</v>
      </c>
      <c r="AF19" s="80" t="s">
        <v>243</v>
      </c>
      <c r="AG19" s="80" t="s">
        <v>243</v>
      </c>
      <c r="AH19" s="80" t="s">
        <v>499</v>
      </c>
      <c r="AI19" s="80" t="s">
        <v>243</v>
      </c>
      <c r="AJ19" s="80" t="s">
        <v>243</v>
      </c>
      <c r="AK19" s="80"/>
      <c r="AL19" s="83" t="s">
        <v>380</v>
      </c>
      <c r="AM19" s="83" t="s">
        <v>380</v>
      </c>
      <c r="AN19" s="83" t="s">
        <v>380</v>
      </c>
      <c r="AO19" s="83" t="s">
        <v>380</v>
      </c>
    </row>
    <row r="20" spans="1:41" s="62" customFormat="1" ht="50.1" customHeight="1" x14ac:dyDescent="0.4">
      <c r="A20" s="155">
        <v>3</v>
      </c>
      <c r="B20" s="80" t="s">
        <v>404</v>
      </c>
      <c r="C20" s="80" t="s">
        <v>404</v>
      </c>
      <c r="D20" s="80" t="s">
        <v>404</v>
      </c>
      <c r="E20" s="80" t="s">
        <v>404</v>
      </c>
      <c r="F20" s="80" t="s">
        <v>404</v>
      </c>
      <c r="G20" s="80" t="s">
        <v>404</v>
      </c>
      <c r="H20" s="80" t="s">
        <v>404</v>
      </c>
      <c r="I20" s="80" t="s">
        <v>404</v>
      </c>
      <c r="J20" s="80" t="s">
        <v>404</v>
      </c>
      <c r="K20" s="80" t="s">
        <v>404</v>
      </c>
      <c r="L20" s="80" t="s">
        <v>404</v>
      </c>
      <c r="M20" s="80" t="s">
        <v>404</v>
      </c>
      <c r="N20" s="80" t="s">
        <v>404</v>
      </c>
      <c r="O20" s="80" t="s">
        <v>404</v>
      </c>
      <c r="P20" s="80" t="s">
        <v>404</v>
      </c>
      <c r="Q20" s="80" t="s">
        <v>404</v>
      </c>
      <c r="R20" s="80" t="s">
        <v>404</v>
      </c>
      <c r="S20" s="80"/>
      <c r="T20" s="75" t="s">
        <v>342</v>
      </c>
      <c r="U20" s="75" t="s">
        <v>342</v>
      </c>
      <c r="V20" s="75" t="s">
        <v>342</v>
      </c>
      <c r="W20" s="75" t="s">
        <v>342</v>
      </c>
      <c r="X20" s="75"/>
      <c r="Y20" s="80" t="s">
        <v>330</v>
      </c>
      <c r="Z20" s="80" t="s">
        <v>330</v>
      </c>
      <c r="AA20" s="80" t="s">
        <v>330</v>
      </c>
      <c r="AB20" s="80" t="s">
        <v>330</v>
      </c>
      <c r="AC20" s="80" t="s">
        <v>330</v>
      </c>
      <c r="AD20" s="80" t="s">
        <v>330</v>
      </c>
      <c r="AE20" s="80" t="s">
        <v>330</v>
      </c>
      <c r="AF20" s="80" t="s">
        <v>330</v>
      </c>
      <c r="AG20" s="80" t="s">
        <v>330</v>
      </c>
      <c r="AH20" s="80" t="s">
        <v>500</v>
      </c>
      <c r="AI20" s="80" t="s">
        <v>330</v>
      </c>
      <c r="AJ20" s="80" t="s">
        <v>330</v>
      </c>
      <c r="AK20" s="80"/>
      <c r="AL20" s="83" t="s">
        <v>388</v>
      </c>
      <c r="AM20" s="83" t="s">
        <v>388</v>
      </c>
      <c r="AN20" s="83" t="s">
        <v>388</v>
      </c>
      <c r="AO20" s="83" t="s">
        <v>388</v>
      </c>
    </row>
    <row r="21" spans="1:41" ht="50.1" customHeight="1" x14ac:dyDescent="0.4">
      <c r="A21" s="155">
        <v>3</v>
      </c>
      <c r="B21" s="78" t="s">
        <v>348</v>
      </c>
      <c r="C21" s="78" t="s">
        <v>348</v>
      </c>
      <c r="D21" s="78" t="s">
        <v>348</v>
      </c>
      <c r="E21" s="78" t="s">
        <v>348</v>
      </c>
      <c r="F21" s="78" t="s">
        <v>348</v>
      </c>
      <c r="G21" s="78" t="s">
        <v>348</v>
      </c>
      <c r="H21" s="78" t="s">
        <v>348</v>
      </c>
      <c r="I21" s="78" t="s">
        <v>348</v>
      </c>
      <c r="J21" s="78" t="s">
        <v>348</v>
      </c>
      <c r="K21" s="78" t="s">
        <v>348</v>
      </c>
      <c r="L21" s="78" t="s">
        <v>348</v>
      </c>
      <c r="M21" s="78" t="s">
        <v>348</v>
      </c>
      <c r="N21" s="78" t="s">
        <v>348</v>
      </c>
      <c r="O21" s="78" t="s">
        <v>348</v>
      </c>
      <c r="P21" s="78" t="s">
        <v>348</v>
      </c>
      <c r="Q21" s="78" t="s">
        <v>348</v>
      </c>
      <c r="R21" s="78" t="s">
        <v>348</v>
      </c>
      <c r="S21" s="78"/>
      <c r="T21" s="72" t="s">
        <v>253</v>
      </c>
      <c r="U21" s="84"/>
      <c r="V21" s="72" t="s">
        <v>159</v>
      </c>
      <c r="W21" s="84"/>
      <c r="X21" s="84"/>
      <c r="Y21" s="73" t="s">
        <v>517</v>
      </c>
      <c r="Z21" s="73" t="s">
        <v>519</v>
      </c>
      <c r="AA21" s="73" t="s">
        <v>527</v>
      </c>
      <c r="AB21" s="73" t="s">
        <v>527</v>
      </c>
      <c r="AC21" s="73" t="s">
        <v>519</v>
      </c>
      <c r="AD21" s="73" t="s">
        <v>195</v>
      </c>
      <c r="AE21" s="73" t="s">
        <v>527</v>
      </c>
      <c r="AF21" s="73" t="s">
        <v>527</v>
      </c>
      <c r="AG21" s="73" t="s">
        <v>519</v>
      </c>
      <c r="AH21" s="73" t="s">
        <v>195</v>
      </c>
      <c r="AI21" s="73" t="s">
        <v>527</v>
      </c>
      <c r="AJ21" s="73" t="s">
        <v>527</v>
      </c>
      <c r="AK21" s="73"/>
      <c r="AL21" s="74" t="s">
        <v>234</v>
      </c>
      <c r="AM21" s="74" t="s">
        <v>234</v>
      </c>
      <c r="AN21" s="74" t="s">
        <v>234</v>
      </c>
      <c r="AO21" s="74" t="s">
        <v>234</v>
      </c>
    </row>
    <row r="22" spans="1:41" ht="50.1" customHeight="1" x14ac:dyDescent="0.4">
      <c r="A22" s="155">
        <v>3</v>
      </c>
      <c r="B22" s="78" t="s">
        <v>349</v>
      </c>
      <c r="C22" s="78" t="s">
        <v>349</v>
      </c>
      <c r="D22" s="78" t="s">
        <v>349</v>
      </c>
      <c r="E22" s="78" t="s">
        <v>349</v>
      </c>
      <c r="F22" s="78" t="s">
        <v>349</v>
      </c>
      <c r="G22" s="78" t="s">
        <v>349</v>
      </c>
      <c r="H22" s="78" t="s">
        <v>349</v>
      </c>
      <c r="I22" s="78" t="s">
        <v>349</v>
      </c>
      <c r="J22" s="78" t="s">
        <v>349</v>
      </c>
      <c r="K22" s="78" t="s">
        <v>349</v>
      </c>
      <c r="L22" s="78" t="s">
        <v>349</v>
      </c>
      <c r="M22" s="78" t="s">
        <v>349</v>
      </c>
      <c r="N22" s="78" t="s">
        <v>349</v>
      </c>
      <c r="O22" s="78" t="s">
        <v>349</v>
      </c>
      <c r="P22" s="78" t="s">
        <v>349</v>
      </c>
      <c r="Q22" s="78" t="s">
        <v>349</v>
      </c>
      <c r="R22" s="78" t="s">
        <v>349</v>
      </c>
      <c r="S22" s="78"/>
      <c r="T22" s="72" t="s">
        <v>160</v>
      </c>
      <c r="U22" s="84"/>
      <c r="V22" s="72" t="s">
        <v>160</v>
      </c>
      <c r="W22" s="84"/>
      <c r="X22" s="84"/>
      <c r="Y22" s="73" t="s">
        <v>196</v>
      </c>
      <c r="Z22" s="73" t="s">
        <v>520</v>
      </c>
      <c r="AA22" s="73" t="s">
        <v>528</v>
      </c>
      <c r="AB22" s="73" t="s">
        <v>528</v>
      </c>
      <c r="AC22" s="73" t="s">
        <v>520</v>
      </c>
      <c r="AD22" s="73" t="s">
        <v>196</v>
      </c>
      <c r="AE22" s="73" t="s">
        <v>528</v>
      </c>
      <c r="AF22" s="73" t="s">
        <v>528</v>
      </c>
      <c r="AG22" s="73" t="s">
        <v>520</v>
      </c>
      <c r="AH22" s="73" t="s">
        <v>196</v>
      </c>
      <c r="AI22" s="73" t="s">
        <v>528</v>
      </c>
      <c r="AJ22" s="73" t="s">
        <v>528</v>
      </c>
      <c r="AK22" s="73"/>
      <c r="AL22" s="74" t="s">
        <v>235</v>
      </c>
      <c r="AM22" s="74" t="s">
        <v>235</v>
      </c>
      <c r="AN22" s="74" t="s">
        <v>235</v>
      </c>
      <c r="AO22" s="74" t="s">
        <v>235</v>
      </c>
    </row>
    <row r="23" spans="1:41" ht="50.1" customHeight="1" x14ac:dyDescent="0.4">
      <c r="A23" s="155">
        <v>3</v>
      </c>
      <c r="B23" s="78" t="s">
        <v>350</v>
      </c>
      <c r="C23" s="78" t="s">
        <v>350</v>
      </c>
      <c r="D23" s="78" t="s">
        <v>350</v>
      </c>
      <c r="E23" s="78" t="s">
        <v>350</v>
      </c>
      <c r="F23" s="78" t="s">
        <v>350</v>
      </c>
      <c r="G23" s="78" t="s">
        <v>350</v>
      </c>
      <c r="H23" s="78" t="s">
        <v>350</v>
      </c>
      <c r="I23" s="78" t="s">
        <v>350</v>
      </c>
      <c r="J23" s="78" t="s">
        <v>350</v>
      </c>
      <c r="K23" s="78" t="s">
        <v>350</v>
      </c>
      <c r="L23" s="78" t="s">
        <v>350</v>
      </c>
      <c r="M23" s="78" t="s">
        <v>350</v>
      </c>
      <c r="N23" s="78" t="s">
        <v>350</v>
      </c>
      <c r="O23" s="78" t="s">
        <v>350</v>
      </c>
      <c r="P23" s="78" t="s">
        <v>350</v>
      </c>
      <c r="Q23" s="78" t="s">
        <v>350</v>
      </c>
      <c r="R23" s="78" t="s">
        <v>350</v>
      </c>
      <c r="S23" s="78"/>
      <c r="T23" s="72" t="s">
        <v>161</v>
      </c>
      <c r="U23" s="84"/>
      <c r="V23" s="72" t="s">
        <v>161</v>
      </c>
      <c r="W23" s="84"/>
      <c r="X23" s="84"/>
      <c r="Y23" s="78" t="s">
        <v>202</v>
      </c>
      <c r="Z23" s="78" t="s">
        <v>521</v>
      </c>
      <c r="AA23" s="78" t="s">
        <v>529</v>
      </c>
      <c r="AB23" s="78" t="s">
        <v>529</v>
      </c>
      <c r="AC23" s="78" t="s">
        <v>521</v>
      </c>
      <c r="AD23" s="78" t="s">
        <v>202</v>
      </c>
      <c r="AE23" s="78" t="s">
        <v>529</v>
      </c>
      <c r="AF23" s="78" t="s">
        <v>529</v>
      </c>
      <c r="AG23" s="78" t="s">
        <v>521</v>
      </c>
      <c r="AH23" s="78" t="s">
        <v>202</v>
      </c>
      <c r="AI23" s="78" t="s">
        <v>529</v>
      </c>
      <c r="AJ23" s="78" t="s">
        <v>529</v>
      </c>
      <c r="AK23" s="78"/>
      <c r="AL23" s="85"/>
      <c r="AM23" s="74"/>
      <c r="AN23" s="73"/>
      <c r="AO23" s="85"/>
    </row>
    <row r="24" spans="1:41" ht="50.1" customHeight="1" x14ac:dyDescent="0.4">
      <c r="A24" s="155">
        <v>3</v>
      </c>
      <c r="B24" s="78"/>
      <c r="C24" s="78"/>
      <c r="D24" s="78"/>
      <c r="E24" s="78"/>
      <c r="F24" s="78"/>
      <c r="G24" s="78"/>
      <c r="H24" s="78"/>
      <c r="I24" s="78"/>
      <c r="J24" s="78"/>
      <c r="K24" s="78"/>
      <c r="L24" s="78"/>
      <c r="M24" s="78"/>
      <c r="N24" s="78"/>
      <c r="O24" s="78"/>
      <c r="P24" s="78"/>
      <c r="Q24" s="78"/>
      <c r="R24" s="78"/>
      <c r="S24" s="78"/>
      <c r="T24" s="72"/>
      <c r="U24" s="84"/>
      <c r="V24" s="72"/>
      <c r="W24" s="84"/>
      <c r="X24" s="84"/>
      <c r="Y24" s="78" t="s">
        <v>201</v>
      </c>
      <c r="Z24" s="78" t="s">
        <v>522</v>
      </c>
      <c r="AA24" s="78" t="s">
        <v>530</v>
      </c>
      <c r="AB24" s="78" t="s">
        <v>530</v>
      </c>
      <c r="AC24" s="78" t="s">
        <v>522</v>
      </c>
      <c r="AD24" s="78" t="s">
        <v>201</v>
      </c>
      <c r="AE24" s="78" t="s">
        <v>530</v>
      </c>
      <c r="AF24" s="78" t="s">
        <v>530</v>
      </c>
      <c r="AG24" s="78" t="s">
        <v>522</v>
      </c>
      <c r="AH24" s="78" t="s">
        <v>201</v>
      </c>
      <c r="AI24" s="78" t="s">
        <v>530</v>
      </c>
      <c r="AJ24" s="78" t="s">
        <v>530</v>
      </c>
      <c r="AK24" s="78"/>
      <c r="AL24" s="85"/>
      <c r="AM24" s="85"/>
      <c r="AN24" s="73"/>
      <c r="AO24" s="133"/>
    </row>
    <row r="25" spans="1:41" ht="50.1" customHeight="1" x14ac:dyDescent="0.4">
      <c r="A25" s="155">
        <v>3</v>
      </c>
      <c r="B25" s="78"/>
      <c r="C25" s="78"/>
      <c r="D25" s="78"/>
      <c r="E25" s="78"/>
      <c r="F25" s="78"/>
      <c r="G25" s="78"/>
      <c r="H25" s="78"/>
      <c r="I25" s="78"/>
      <c r="J25" s="78"/>
      <c r="K25" s="78"/>
      <c r="L25" s="78"/>
      <c r="M25" s="78"/>
      <c r="N25" s="78"/>
      <c r="O25" s="78"/>
      <c r="P25" s="78"/>
      <c r="Q25" s="78"/>
      <c r="R25" s="78"/>
      <c r="S25" s="78"/>
      <c r="T25" s="72"/>
      <c r="U25" s="84"/>
      <c r="V25" s="72"/>
      <c r="W25" s="84"/>
      <c r="X25" s="84"/>
      <c r="Y25" s="73" t="s">
        <v>197</v>
      </c>
      <c r="Z25" s="73" t="s">
        <v>523</v>
      </c>
      <c r="AA25" s="73" t="s">
        <v>531</v>
      </c>
      <c r="AB25" s="73" t="s">
        <v>531</v>
      </c>
      <c r="AC25" s="73" t="s">
        <v>523</v>
      </c>
      <c r="AD25" s="73" t="s">
        <v>197</v>
      </c>
      <c r="AE25" s="73" t="s">
        <v>531</v>
      </c>
      <c r="AF25" s="73" t="s">
        <v>531</v>
      </c>
      <c r="AG25" s="73" t="s">
        <v>523</v>
      </c>
      <c r="AH25" s="73" t="s">
        <v>197</v>
      </c>
      <c r="AI25" s="73" t="s">
        <v>531</v>
      </c>
      <c r="AJ25" s="73" t="s">
        <v>531</v>
      </c>
      <c r="AK25" s="73"/>
      <c r="AL25" s="85"/>
      <c r="AM25" s="85"/>
      <c r="AN25" s="73"/>
      <c r="AO25" s="85"/>
    </row>
    <row r="26" spans="1:41" ht="50.1" customHeight="1" x14ac:dyDescent="0.4">
      <c r="A26" s="155">
        <v>3</v>
      </c>
      <c r="B26" s="78"/>
      <c r="C26" s="78"/>
      <c r="D26" s="78"/>
      <c r="E26" s="78"/>
      <c r="F26" s="78"/>
      <c r="G26" s="78"/>
      <c r="H26" s="78"/>
      <c r="I26" s="78"/>
      <c r="J26" s="78"/>
      <c r="K26" s="78"/>
      <c r="L26" s="78"/>
      <c r="M26" s="78"/>
      <c r="N26" s="78"/>
      <c r="O26" s="78"/>
      <c r="P26" s="78"/>
      <c r="Q26" s="78"/>
      <c r="R26" s="78"/>
      <c r="S26" s="78"/>
      <c r="T26" s="72"/>
      <c r="U26" s="84"/>
      <c r="V26" s="72"/>
      <c r="W26" s="84"/>
      <c r="X26" s="84"/>
      <c r="Y26" s="73" t="s">
        <v>198</v>
      </c>
      <c r="Z26" s="73" t="s">
        <v>524</v>
      </c>
      <c r="AA26" s="73" t="s">
        <v>532</v>
      </c>
      <c r="AB26" s="73" t="s">
        <v>532</v>
      </c>
      <c r="AC26" s="73" t="s">
        <v>524</v>
      </c>
      <c r="AD26" s="73" t="s">
        <v>198</v>
      </c>
      <c r="AE26" s="73" t="s">
        <v>532</v>
      </c>
      <c r="AF26" s="73" t="s">
        <v>532</v>
      </c>
      <c r="AG26" s="73" t="s">
        <v>524</v>
      </c>
      <c r="AH26" s="73" t="s">
        <v>198</v>
      </c>
      <c r="AI26" s="73" t="s">
        <v>532</v>
      </c>
      <c r="AJ26" s="73" t="s">
        <v>532</v>
      </c>
      <c r="AK26" s="73"/>
      <c r="AL26" s="85"/>
      <c r="AM26" s="85"/>
      <c r="AN26" s="133"/>
      <c r="AO26" s="85"/>
    </row>
    <row r="27" spans="1:41" ht="50.1" customHeight="1" x14ac:dyDescent="0.4">
      <c r="A27" s="155">
        <v>3</v>
      </c>
      <c r="B27" s="78"/>
      <c r="C27" s="78"/>
      <c r="D27" s="78"/>
      <c r="E27" s="78"/>
      <c r="F27" s="78"/>
      <c r="G27" s="78"/>
      <c r="H27" s="78"/>
      <c r="I27" s="78"/>
      <c r="J27" s="78"/>
      <c r="K27" s="78"/>
      <c r="L27" s="78"/>
      <c r="M27" s="78"/>
      <c r="N27" s="78"/>
      <c r="O27" s="78"/>
      <c r="P27" s="78"/>
      <c r="Q27" s="78"/>
      <c r="R27" s="78"/>
      <c r="S27" s="78"/>
      <c r="T27" s="72"/>
      <c r="U27" s="84"/>
      <c r="V27" s="72"/>
      <c r="W27" s="84"/>
      <c r="X27" s="84"/>
      <c r="Y27" s="73" t="s">
        <v>199</v>
      </c>
      <c r="Z27" s="73" t="s">
        <v>525</v>
      </c>
      <c r="AA27" s="73" t="s">
        <v>533</v>
      </c>
      <c r="AB27" s="73" t="s">
        <v>533</v>
      </c>
      <c r="AC27" s="73" t="s">
        <v>525</v>
      </c>
      <c r="AD27" s="73" t="s">
        <v>199</v>
      </c>
      <c r="AE27" s="73" t="s">
        <v>533</v>
      </c>
      <c r="AF27" s="73" t="s">
        <v>533</v>
      </c>
      <c r="AG27" s="73" t="s">
        <v>525</v>
      </c>
      <c r="AH27" s="73" t="s">
        <v>199</v>
      </c>
      <c r="AI27" s="73" t="s">
        <v>533</v>
      </c>
      <c r="AJ27" s="73" t="s">
        <v>533</v>
      </c>
      <c r="AK27" s="73"/>
      <c r="AL27" s="85"/>
      <c r="AM27" s="85"/>
      <c r="AN27" s="77"/>
      <c r="AO27" s="85"/>
    </row>
    <row r="28" spans="1:41" ht="50.1" customHeight="1" x14ac:dyDescent="0.4">
      <c r="A28" s="155">
        <v>3</v>
      </c>
      <c r="B28" s="78"/>
      <c r="C28" s="78"/>
      <c r="D28" s="78"/>
      <c r="E28" s="78"/>
      <c r="F28" s="78"/>
      <c r="G28" s="78"/>
      <c r="H28" s="78"/>
      <c r="I28" s="78"/>
      <c r="J28" s="78"/>
      <c r="K28" s="78"/>
      <c r="L28" s="78"/>
      <c r="M28" s="78"/>
      <c r="N28" s="78"/>
      <c r="O28" s="78"/>
      <c r="P28" s="78"/>
      <c r="Q28" s="78"/>
      <c r="R28" s="78"/>
      <c r="S28" s="78"/>
      <c r="T28" s="72"/>
      <c r="U28" s="84"/>
      <c r="V28" s="72"/>
      <c r="W28" s="84"/>
      <c r="X28" s="84"/>
      <c r="Y28" s="73" t="s">
        <v>200</v>
      </c>
      <c r="Z28" s="73" t="s">
        <v>526</v>
      </c>
      <c r="AA28" s="73" t="s">
        <v>534</v>
      </c>
      <c r="AB28" s="73" t="s">
        <v>534</v>
      </c>
      <c r="AC28" s="73" t="s">
        <v>526</v>
      </c>
      <c r="AD28" s="73" t="s">
        <v>200</v>
      </c>
      <c r="AE28" s="73" t="s">
        <v>534</v>
      </c>
      <c r="AF28" s="73" t="s">
        <v>534</v>
      </c>
      <c r="AG28" s="73" t="s">
        <v>526</v>
      </c>
      <c r="AH28" s="73" t="s">
        <v>200</v>
      </c>
      <c r="AI28" s="73" t="s">
        <v>534</v>
      </c>
      <c r="AJ28" s="73" t="s">
        <v>534</v>
      </c>
      <c r="AK28" s="73"/>
      <c r="AL28" s="85"/>
      <c r="AM28" s="85"/>
      <c r="AN28" s="85"/>
      <c r="AO28" s="85"/>
    </row>
    <row r="29" spans="1:41" s="62" customFormat="1" ht="50.1" customHeight="1" x14ac:dyDescent="0.4">
      <c r="A29" s="155">
        <v>4</v>
      </c>
      <c r="B29" s="80" t="s">
        <v>402</v>
      </c>
      <c r="C29" s="80" t="s">
        <v>402</v>
      </c>
      <c r="D29" s="80" t="s">
        <v>402</v>
      </c>
      <c r="E29" s="80" t="s">
        <v>402</v>
      </c>
      <c r="F29" s="80" t="s">
        <v>402</v>
      </c>
      <c r="G29" s="80" t="s">
        <v>402</v>
      </c>
      <c r="H29" s="80" t="s">
        <v>402</v>
      </c>
      <c r="I29" s="80" t="s">
        <v>402</v>
      </c>
      <c r="J29" s="80" t="s">
        <v>402</v>
      </c>
      <c r="K29" s="80" t="s">
        <v>402</v>
      </c>
      <c r="L29" s="80" t="s">
        <v>402</v>
      </c>
      <c r="M29" s="80" t="s">
        <v>402</v>
      </c>
      <c r="N29" s="80" t="s">
        <v>402</v>
      </c>
      <c r="O29" s="80" t="s">
        <v>402</v>
      </c>
      <c r="P29" s="80" t="s">
        <v>402</v>
      </c>
      <c r="Q29" s="80" t="s">
        <v>402</v>
      </c>
      <c r="R29" s="80" t="s">
        <v>402</v>
      </c>
      <c r="S29" s="80"/>
      <c r="T29" s="75" t="s">
        <v>254</v>
      </c>
      <c r="U29" s="86"/>
      <c r="V29" s="75" t="s">
        <v>254</v>
      </c>
      <c r="W29" s="86"/>
      <c r="X29" s="86"/>
      <c r="Y29" s="80" t="s">
        <v>242</v>
      </c>
      <c r="Z29" s="80" t="s">
        <v>242</v>
      </c>
      <c r="AA29" s="80" t="s">
        <v>242</v>
      </c>
      <c r="AB29" s="80" t="s">
        <v>242</v>
      </c>
      <c r="AC29" s="80" t="s">
        <v>242</v>
      </c>
      <c r="AD29" s="80" t="s">
        <v>242</v>
      </c>
      <c r="AE29" s="80" t="s">
        <v>242</v>
      </c>
      <c r="AF29" s="80" t="s">
        <v>242</v>
      </c>
      <c r="AG29" s="80" t="s">
        <v>242</v>
      </c>
      <c r="AH29" s="80" t="s">
        <v>501</v>
      </c>
      <c r="AI29" s="80" t="s">
        <v>242</v>
      </c>
      <c r="AJ29" s="80" t="s">
        <v>242</v>
      </c>
      <c r="AK29" s="80"/>
      <c r="AL29" s="83" t="s">
        <v>384</v>
      </c>
      <c r="AM29" s="83" t="s">
        <v>381</v>
      </c>
      <c r="AN29" s="83" t="s">
        <v>382</v>
      </c>
      <c r="AO29" s="87"/>
    </row>
    <row r="30" spans="1:41" s="62" customFormat="1" ht="50.1" customHeight="1" x14ac:dyDescent="0.4">
      <c r="A30" s="155">
        <v>4</v>
      </c>
      <c r="B30" s="80" t="s">
        <v>405</v>
      </c>
      <c r="C30" s="80" t="s">
        <v>405</v>
      </c>
      <c r="D30" s="80" t="s">
        <v>405</v>
      </c>
      <c r="E30" s="80" t="s">
        <v>405</v>
      </c>
      <c r="F30" s="80" t="s">
        <v>405</v>
      </c>
      <c r="G30" s="80" t="s">
        <v>405</v>
      </c>
      <c r="H30" s="80" t="s">
        <v>405</v>
      </c>
      <c r="I30" s="80" t="s">
        <v>405</v>
      </c>
      <c r="J30" s="80" t="s">
        <v>405</v>
      </c>
      <c r="K30" s="80" t="s">
        <v>405</v>
      </c>
      <c r="L30" s="80" t="s">
        <v>405</v>
      </c>
      <c r="M30" s="80" t="s">
        <v>405</v>
      </c>
      <c r="N30" s="80" t="s">
        <v>405</v>
      </c>
      <c r="O30" s="80" t="s">
        <v>405</v>
      </c>
      <c r="P30" s="80" t="s">
        <v>405</v>
      </c>
      <c r="Q30" s="80" t="s">
        <v>405</v>
      </c>
      <c r="R30" s="80" t="s">
        <v>405</v>
      </c>
      <c r="S30" s="80"/>
      <c r="T30" s="75" t="s">
        <v>342</v>
      </c>
      <c r="U30" s="75" t="s">
        <v>342</v>
      </c>
      <c r="V30" s="75" t="s">
        <v>342</v>
      </c>
      <c r="W30" s="75" t="s">
        <v>342</v>
      </c>
      <c r="X30" s="75"/>
      <c r="Y30" s="80" t="s">
        <v>338</v>
      </c>
      <c r="Z30" s="80" t="s">
        <v>338</v>
      </c>
      <c r="AA30" s="80" t="s">
        <v>338</v>
      </c>
      <c r="AB30" s="80" t="s">
        <v>338</v>
      </c>
      <c r="AC30" s="80" t="s">
        <v>338</v>
      </c>
      <c r="AD30" s="80" t="s">
        <v>338</v>
      </c>
      <c r="AE30" s="80" t="s">
        <v>338</v>
      </c>
      <c r="AF30" s="80" t="s">
        <v>338</v>
      </c>
      <c r="AG30" s="80" t="s">
        <v>338</v>
      </c>
      <c r="AH30" s="80" t="s">
        <v>502</v>
      </c>
      <c r="AI30" s="80" t="s">
        <v>338</v>
      </c>
      <c r="AJ30" s="80" t="s">
        <v>338</v>
      </c>
      <c r="AK30" s="80"/>
      <c r="AL30" s="83" t="s">
        <v>390</v>
      </c>
      <c r="AM30" s="87" t="s">
        <v>392</v>
      </c>
      <c r="AN30" s="83" t="s">
        <v>392</v>
      </c>
      <c r="AO30" s="87"/>
    </row>
    <row r="31" spans="1:41" ht="50.1" customHeight="1" x14ac:dyDescent="0.4">
      <c r="A31" s="155">
        <v>4</v>
      </c>
      <c r="B31" s="79" t="s">
        <v>351</v>
      </c>
      <c r="C31" s="79" t="s">
        <v>351</v>
      </c>
      <c r="D31" s="79" t="s">
        <v>351</v>
      </c>
      <c r="E31" s="79" t="s">
        <v>351</v>
      </c>
      <c r="F31" s="79" t="s">
        <v>351</v>
      </c>
      <c r="G31" s="79" t="s">
        <v>351</v>
      </c>
      <c r="H31" s="79" t="s">
        <v>351</v>
      </c>
      <c r="I31" s="79" t="s">
        <v>351</v>
      </c>
      <c r="J31" s="79" t="s">
        <v>351</v>
      </c>
      <c r="K31" s="79" t="s">
        <v>351</v>
      </c>
      <c r="L31" s="79" t="s">
        <v>351</v>
      </c>
      <c r="M31" s="79" t="s">
        <v>351</v>
      </c>
      <c r="N31" s="79" t="s">
        <v>351</v>
      </c>
      <c r="O31" s="79" t="s">
        <v>351</v>
      </c>
      <c r="P31" s="79" t="s">
        <v>351</v>
      </c>
      <c r="Q31" s="79" t="s">
        <v>351</v>
      </c>
      <c r="R31" s="79" t="s">
        <v>351</v>
      </c>
      <c r="S31" s="79"/>
      <c r="T31" s="72" t="s">
        <v>162</v>
      </c>
      <c r="U31" s="84"/>
      <c r="V31" s="72" t="s">
        <v>162</v>
      </c>
      <c r="W31" s="84"/>
      <c r="X31" s="84"/>
      <c r="Y31" s="73" t="s">
        <v>203</v>
      </c>
      <c r="Z31" s="73" t="s">
        <v>535</v>
      </c>
      <c r="AA31" s="73" t="s">
        <v>543</v>
      </c>
      <c r="AB31" s="73" t="s">
        <v>543</v>
      </c>
      <c r="AC31" s="73" t="s">
        <v>203</v>
      </c>
      <c r="AD31" s="73" t="s">
        <v>535</v>
      </c>
      <c r="AE31" s="73" t="s">
        <v>543</v>
      </c>
      <c r="AF31" s="73" t="s">
        <v>543</v>
      </c>
      <c r="AG31" s="73" t="s">
        <v>203</v>
      </c>
      <c r="AH31" s="73" t="s">
        <v>535</v>
      </c>
      <c r="AI31" s="73" t="s">
        <v>543</v>
      </c>
      <c r="AJ31" s="73" t="s">
        <v>543</v>
      </c>
      <c r="AK31" s="73"/>
      <c r="AL31" s="74" t="s">
        <v>295</v>
      </c>
      <c r="AM31" s="74" t="s">
        <v>377</v>
      </c>
      <c r="AN31" s="74" t="s">
        <v>296</v>
      </c>
      <c r="AO31" s="85"/>
    </row>
    <row r="32" spans="1:41" ht="50.1" customHeight="1" x14ac:dyDescent="0.4">
      <c r="A32" s="155">
        <v>4</v>
      </c>
      <c r="B32" s="79" t="s">
        <v>352</v>
      </c>
      <c r="C32" s="79" t="s">
        <v>352</v>
      </c>
      <c r="D32" s="79" t="s">
        <v>352</v>
      </c>
      <c r="E32" s="79" t="s">
        <v>352</v>
      </c>
      <c r="F32" s="79" t="s">
        <v>352</v>
      </c>
      <c r="G32" s="79" t="s">
        <v>352</v>
      </c>
      <c r="H32" s="79" t="s">
        <v>352</v>
      </c>
      <c r="I32" s="79" t="s">
        <v>352</v>
      </c>
      <c r="J32" s="79" t="s">
        <v>352</v>
      </c>
      <c r="K32" s="79" t="s">
        <v>352</v>
      </c>
      <c r="L32" s="79" t="s">
        <v>352</v>
      </c>
      <c r="M32" s="79" t="s">
        <v>352</v>
      </c>
      <c r="N32" s="79" t="s">
        <v>352</v>
      </c>
      <c r="O32" s="79" t="s">
        <v>352</v>
      </c>
      <c r="P32" s="79" t="s">
        <v>352</v>
      </c>
      <c r="Q32" s="79" t="s">
        <v>352</v>
      </c>
      <c r="R32" s="79" t="s">
        <v>352</v>
      </c>
      <c r="S32" s="79"/>
      <c r="T32" s="72" t="s">
        <v>163</v>
      </c>
      <c r="U32" s="84"/>
      <c r="V32" s="72" t="s">
        <v>163</v>
      </c>
      <c r="W32" s="84"/>
      <c r="X32" s="84"/>
      <c r="Y32" s="73" t="s">
        <v>204</v>
      </c>
      <c r="Z32" s="73" t="s">
        <v>536</v>
      </c>
      <c r="AA32" s="73" t="s">
        <v>544</v>
      </c>
      <c r="AB32" s="73" t="s">
        <v>544</v>
      </c>
      <c r="AC32" s="73" t="s">
        <v>204</v>
      </c>
      <c r="AD32" s="73" t="s">
        <v>536</v>
      </c>
      <c r="AE32" s="73" t="s">
        <v>544</v>
      </c>
      <c r="AF32" s="73" t="s">
        <v>544</v>
      </c>
      <c r="AG32" s="73" t="s">
        <v>204</v>
      </c>
      <c r="AH32" s="73" t="s">
        <v>536</v>
      </c>
      <c r="AI32" s="73" t="s">
        <v>544</v>
      </c>
      <c r="AJ32" s="73" t="s">
        <v>544</v>
      </c>
      <c r="AK32" s="73"/>
      <c r="AL32" s="74" t="s">
        <v>298</v>
      </c>
      <c r="AM32" s="74" t="s">
        <v>299</v>
      </c>
      <c r="AN32" s="74" t="s">
        <v>300</v>
      </c>
      <c r="AO32" s="85"/>
    </row>
    <row r="33" spans="1:41" ht="50.1" customHeight="1" x14ac:dyDescent="0.4">
      <c r="A33" s="155">
        <v>4</v>
      </c>
      <c r="B33" s="79"/>
      <c r="C33" s="79"/>
      <c r="D33" s="79"/>
      <c r="E33" s="79"/>
      <c r="F33" s="79"/>
      <c r="G33" s="79"/>
      <c r="H33" s="79"/>
      <c r="I33" s="79"/>
      <c r="J33" s="79"/>
      <c r="K33" s="79"/>
      <c r="L33" s="79"/>
      <c r="M33" s="79"/>
      <c r="N33" s="79"/>
      <c r="O33" s="79"/>
      <c r="P33" s="79"/>
      <c r="Q33" s="79"/>
      <c r="R33" s="79"/>
      <c r="S33" s="79"/>
      <c r="T33" s="72" t="s">
        <v>164</v>
      </c>
      <c r="U33" s="84"/>
      <c r="V33" s="72" t="s">
        <v>164</v>
      </c>
      <c r="W33" s="84"/>
      <c r="X33" s="84"/>
      <c r="Y33" s="73" t="s">
        <v>205</v>
      </c>
      <c r="Z33" s="73" t="s">
        <v>537</v>
      </c>
      <c r="AA33" s="73" t="s">
        <v>545</v>
      </c>
      <c r="AB33" s="73" t="s">
        <v>545</v>
      </c>
      <c r="AC33" s="73" t="s">
        <v>205</v>
      </c>
      <c r="AD33" s="73" t="s">
        <v>537</v>
      </c>
      <c r="AE33" s="73" t="s">
        <v>545</v>
      </c>
      <c r="AF33" s="73" t="s">
        <v>545</v>
      </c>
      <c r="AG33" s="73" t="s">
        <v>205</v>
      </c>
      <c r="AH33" s="73" t="s">
        <v>537</v>
      </c>
      <c r="AI33" s="73" t="s">
        <v>545</v>
      </c>
      <c r="AJ33" s="73" t="s">
        <v>545</v>
      </c>
      <c r="AK33" s="73"/>
      <c r="AL33" s="74" t="s">
        <v>301</v>
      </c>
      <c r="AM33" s="74" t="s">
        <v>302</v>
      </c>
      <c r="AN33" s="74" t="s">
        <v>303</v>
      </c>
      <c r="AO33" s="133"/>
    </row>
    <row r="34" spans="1:41" ht="50.1" customHeight="1" x14ac:dyDescent="0.4">
      <c r="A34" s="155">
        <v>4</v>
      </c>
      <c r="B34" s="79"/>
      <c r="C34" s="79"/>
      <c r="D34" s="79"/>
      <c r="E34" s="79"/>
      <c r="F34" s="79"/>
      <c r="G34" s="79"/>
      <c r="H34" s="79"/>
      <c r="I34" s="79"/>
      <c r="J34" s="79"/>
      <c r="K34" s="79"/>
      <c r="L34" s="79"/>
      <c r="M34" s="79"/>
      <c r="N34" s="79"/>
      <c r="O34" s="79"/>
      <c r="P34" s="79"/>
      <c r="Q34" s="79"/>
      <c r="R34" s="79"/>
      <c r="S34" s="79"/>
      <c r="T34" s="72" t="s">
        <v>165</v>
      </c>
      <c r="U34" s="84"/>
      <c r="V34" s="72" t="s">
        <v>165</v>
      </c>
      <c r="W34" s="84"/>
      <c r="X34" s="84"/>
      <c r="Y34" s="73" t="s">
        <v>206</v>
      </c>
      <c r="Z34" s="73" t="s">
        <v>538</v>
      </c>
      <c r="AA34" s="73" t="s">
        <v>546</v>
      </c>
      <c r="AB34" s="73" t="s">
        <v>546</v>
      </c>
      <c r="AC34" s="73" t="s">
        <v>206</v>
      </c>
      <c r="AD34" s="73" t="s">
        <v>538</v>
      </c>
      <c r="AE34" s="73" t="s">
        <v>546</v>
      </c>
      <c r="AF34" s="73" t="s">
        <v>546</v>
      </c>
      <c r="AG34" s="73" t="s">
        <v>206</v>
      </c>
      <c r="AH34" s="73" t="s">
        <v>538</v>
      </c>
      <c r="AI34" s="73" t="s">
        <v>546</v>
      </c>
      <c r="AJ34" s="73" t="s">
        <v>546</v>
      </c>
      <c r="AK34" s="73"/>
      <c r="AL34" s="74" t="s">
        <v>383</v>
      </c>
      <c r="AM34" s="74" t="s">
        <v>305</v>
      </c>
      <c r="AN34" s="74" t="s">
        <v>306</v>
      </c>
      <c r="AO34" s="85"/>
    </row>
    <row r="35" spans="1:41" ht="50.1" customHeight="1" x14ac:dyDescent="0.4">
      <c r="A35" s="155">
        <v>4</v>
      </c>
      <c r="B35" s="79"/>
      <c r="C35" s="79"/>
      <c r="D35" s="79"/>
      <c r="E35" s="79"/>
      <c r="F35" s="79"/>
      <c r="G35" s="79"/>
      <c r="H35" s="79"/>
      <c r="I35" s="79"/>
      <c r="J35" s="79"/>
      <c r="K35" s="79"/>
      <c r="L35" s="79"/>
      <c r="M35" s="79"/>
      <c r="N35" s="79"/>
      <c r="O35" s="79"/>
      <c r="P35" s="79"/>
      <c r="Q35" s="79"/>
      <c r="R35" s="79"/>
      <c r="S35" s="79"/>
      <c r="T35" s="72"/>
      <c r="U35" s="84"/>
      <c r="V35" s="72"/>
      <c r="W35" s="84"/>
      <c r="X35" s="84"/>
      <c r="Y35" s="73" t="s">
        <v>207</v>
      </c>
      <c r="Z35" s="73" t="s">
        <v>539</v>
      </c>
      <c r="AA35" s="73" t="s">
        <v>547</v>
      </c>
      <c r="AB35" s="73" t="s">
        <v>547</v>
      </c>
      <c r="AC35" s="73" t="s">
        <v>207</v>
      </c>
      <c r="AD35" s="73" t="s">
        <v>539</v>
      </c>
      <c r="AE35" s="73" t="s">
        <v>547</v>
      </c>
      <c r="AF35" s="73" t="s">
        <v>547</v>
      </c>
      <c r="AG35" s="73" t="s">
        <v>207</v>
      </c>
      <c r="AH35" s="73" t="s">
        <v>539</v>
      </c>
      <c r="AI35" s="73" t="s">
        <v>547</v>
      </c>
      <c r="AJ35" s="73" t="s">
        <v>547</v>
      </c>
      <c r="AK35" s="73"/>
      <c r="AL35" s="74" t="s">
        <v>304</v>
      </c>
      <c r="AM35" s="74" t="s">
        <v>308</v>
      </c>
      <c r="AN35" s="133"/>
      <c r="AO35" s="85"/>
    </row>
    <row r="36" spans="1:41" ht="50.1" customHeight="1" x14ac:dyDescent="0.4">
      <c r="A36" s="155">
        <v>4</v>
      </c>
      <c r="B36" s="85"/>
      <c r="C36" s="85"/>
      <c r="D36" s="85"/>
      <c r="E36" s="85"/>
      <c r="F36" s="85"/>
      <c r="G36" s="85"/>
      <c r="H36" s="85"/>
      <c r="I36" s="85"/>
      <c r="J36" s="85"/>
      <c r="K36" s="85"/>
      <c r="L36" s="85"/>
      <c r="M36" s="85"/>
      <c r="N36" s="85"/>
      <c r="O36" s="85"/>
      <c r="P36" s="85"/>
      <c r="Q36" s="85"/>
      <c r="R36" s="85"/>
      <c r="S36" s="85"/>
      <c r="T36" s="72"/>
      <c r="U36" s="84"/>
      <c r="V36" s="72"/>
      <c r="W36" s="84"/>
      <c r="X36" s="84"/>
      <c r="Y36" s="73" t="s">
        <v>208</v>
      </c>
      <c r="Z36" s="73" t="s">
        <v>540</v>
      </c>
      <c r="AA36" s="73" t="s">
        <v>548</v>
      </c>
      <c r="AB36" s="73" t="s">
        <v>548</v>
      </c>
      <c r="AC36" s="73" t="s">
        <v>208</v>
      </c>
      <c r="AD36" s="73" t="s">
        <v>540</v>
      </c>
      <c r="AE36" s="73" t="s">
        <v>548</v>
      </c>
      <c r="AF36" s="73" t="s">
        <v>548</v>
      </c>
      <c r="AG36" s="73" t="s">
        <v>208</v>
      </c>
      <c r="AH36" s="73" t="s">
        <v>540</v>
      </c>
      <c r="AI36" s="73" t="s">
        <v>548</v>
      </c>
      <c r="AJ36" s="73" t="s">
        <v>548</v>
      </c>
      <c r="AK36" s="73"/>
      <c r="AL36" s="74" t="s">
        <v>307</v>
      </c>
      <c r="AM36" s="74" t="s">
        <v>310</v>
      </c>
      <c r="AN36" s="73"/>
      <c r="AO36" s="85"/>
    </row>
    <row r="37" spans="1:41" ht="50.1" customHeight="1" x14ac:dyDescent="0.4">
      <c r="A37" s="155">
        <v>4</v>
      </c>
      <c r="B37" s="85"/>
      <c r="C37" s="85"/>
      <c r="D37" s="85"/>
      <c r="E37" s="85"/>
      <c r="F37" s="85"/>
      <c r="G37" s="85"/>
      <c r="H37" s="85"/>
      <c r="I37" s="85"/>
      <c r="J37" s="85"/>
      <c r="K37" s="85"/>
      <c r="L37" s="85"/>
      <c r="M37" s="85"/>
      <c r="N37" s="85"/>
      <c r="O37" s="85"/>
      <c r="P37" s="85"/>
      <c r="Q37" s="85"/>
      <c r="R37" s="85"/>
      <c r="S37" s="85"/>
      <c r="T37" s="72"/>
      <c r="U37" s="84"/>
      <c r="V37" s="72"/>
      <c r="W37" s="84"/>
      <c r="X37" s="84"/>
      <c r="Y37" s="73" t="s">
        <v>209</v>
      </c>
      <c r="Z37" s="73" t="s">
        <v>541</v>
      </c>
      <c r="AA37" s="73" t="s">
        <v>549</v>
      </c>
      <c r="AB37" s="73" t="s">
        <v>549</v>
      </c>
      <c r="AC37" s="73" t="s">
        <v>551</v>
      </c>
      <c r="AD37" s="73" t="s">
        <v>541</v>
      </c>
      <c r="AE37" s="73" t="s">
        <v>549</v>
      </c>
      <c r="AF37" s="73" t="s">
        <v>549</v>
      </c>
      <c r="AG37" s="73" t="s">
        <v>237</v>
      </c>
      <c r="AH37" s="73" t="s">
        <v>541</v>
      </c>
      <c r="AI37" s="73" t="s">
        <v>549</v>
      </c>
      <c r="AJ37" s="73" t="s">
        <v>549</v>
      </c>
      <c r="AK37" s="73"/>
      <c r="AL37" s="74" t="s">
        <v>309</v>
      </c>
      <c r="AM37" s="74" t="s">
        <v>312</v>
      </c>
      <c r="AN37" s="73"/>
      <c r="AO37" s="85"/>
    </row>
    <row r="38" spans="1:41" ht="50.1" customHeight="1" x14ac:dyDescent="0.4">
      <c r="A38" s="155">
        <v>4</v>
      </c>
      <c r="B38" s="85"/>
      <c r="C38" s="85"/>
      <c r="D38" s="85"/>
      <c r="E38" s="85"/>
      <c r="F38" s="85"/>
      <c r="G38" s="85"/>
      <c r="H38" s="85"/>
      <c r="I38" s="85"/>
      <c r="J38" s="85"/>
      <c r="K38" s="85"/>
      <c r="L38" s="85"/>
      <c r="M38" s="85"/>
      <c r="N38" s="85"/>
      <c r="O38" s="85"/>
      <c r="P38" s="85"/>
      <c r="Q38" s="85"/>
      <c r="R38" s="85"/>
      <c r="S38" s="85"/>
      <c r="T38" s="72"/>
      <c r="U38" s="84"/>
      <c r="V38" s="72"/>
      <c r="W38" s="84"/>
      <c r="X38" s="84"/>
      <c r="Y38" s="73"/>
      <c r="Z38" s="73"/>
      <c r="AA38" s="73"/>
      <c r="AB38" s="73"/>
      <c r="AC38" s="73"/>
      <c r="AD38" s="73"/>
      <c r="AE38" s="73"/>
      <c r="AF38" s="73"/>
      <c r="AG38" s="77" t="s">
        <v>210</v>
      </c>
      <c r="AH38" s="77" t="s">
        <v>542</v>
      </c>
      <c r="AI38" s="77" t="s">
        <v>550</v>
      </c>
      <c r="AJ38" s="77" t="s">
        <v>550</v>
      </c>
      <c r="AK38" s="77"/>
      <c r="AL38" s="74" t="s">
        <v>311</v>
      </c>
      <c r="AM38" s="73"/>
      <c r="AN38" s="73"/>
      <c r="AO38" s="85"/>
    </row>
    <row r="39" spans="1:41" s="62" customFormat="1" ht="50.1" customHeight="1" x14ac:dyDescent="0.4">
      <c r="A39" s="155">
        <v>5</v>
      </c>
      <c r="B39" s="83" t="s">
        <v>395</v>
      </c>
      <c r="C39" s="83" t="s">
        <v>395</v>
      </c>
      <c r="D39" s="83" t="s">
        <v>395</v>
      </c>
      <c r="E39" s="83" t="s">
        <v>395</v>
      </c>
      <c r="F39" s="83" t="s">
        <v>395</v>
      </c>
      <c r="G39" s="83" t="s">
        <v>395</v>
      </c>
      <c r="H39" s="83" t="s">
        <v>395</v>
      </c>
      <c r="I39" s="83" t="s">
        <v>395</v>
      </c>
      <c r="J39" s="83" t="s">
        <v>395</v>
      </c>
      <c r="K39" s="83" t="s">
        <v>395</v>
      </c>
      <c r="L39" s="83" t="s">
        <v>395</v>
      </c>
      <c r="M39" s="83" t="s">
        <v>395</v>
      </c>
      <c r="N39" s="83" t="s">
        <v>395</v>
      </c>
      <c r="O39" s="83" t="s">
        <v>395</v>
      </c>
      <c r="P39" s="83" t="s">
        <v>395</v>
      </c>
      <c r="Q39" s="83" t="s">
        <v>395</v>
      </c>
      <c r="R39" s="83" t="s">
        <v>395</v>
      </c>
      <c r="S39" s="83"/>
      <c r="T39" s="75" t="s">
        <v>255</v>
      </c>
      <c r="U39" s="86"/>
      <c r="V39" s="75" t="s">
        <v>255</v>
      </c>
      <c r="W39" s="86"/>
      <c r="X39" s="86"/>
      <c r="Y39" s="80" t="s">
        <v>241</v>
      </c>
      <c r="Z39" s="80" t="s">
        <v>241</v>
      </c>
      <c r="AA39" s="80" t="s">
        <v>241</v>
      </c>
      <c r="AB39" s="80" t="s">
        <v>241</v>
      </c>
      <c r="AC39" s="80" t="s">
        <v>241</v>
      </c>
      <c r="AD39" s="80" t="s">
        <v>241</v>
      </c>
      <c r="AE39" s="80" t="s">
        <v>241</v>
      </c>
      <c r="AF39" s="80" t="s">
        <v>241</v>
      </c>
      <c r="AG39" s="80" t="s">
        <v>241</v>
      </c>
      <c r="AH39" s="80" t="s">
        <v>503</v>
      </c>
      <c r="AI39" s="80" t="s">
        <v>241</v>
      </c>
      <c r="AJ39" s="80" t="s">
        <v>241</v>
      </c>
      <c r="AK39" s="80"/>
      <c r="AL39" s="83" t="s">
        <v>385</v>
      </c>
      <c r="AM39" s="76" t="s">
        <v>386</v>
      </c>
      <c r="AN39" s="80"/>
      <c r="AO39" s="87"/>
    </row>
    <row r="40" spans="1:41" s="62" customFormat="1" ht="50.1" customHeight="1" x14ac:dyDescent="0.4">
      <c r="A40" s="155">
        <v>5</v>
      </c>
      <c r="B40" s="83" t="s">
        <v>604</v>
      </c>
      <c r="C40" s="83" t="s">
        <v>604</v>
      </c>
      <c r="D40" s="83" t="s">
        <v>604</v>
      </c>
      <c r="E40" s="83" t="s">
        <v>604</v>
      </c>
      <c r="F40" s="83" t="s">
        <v>604</v>
      </c>
      <c r="G40" s="83" t="s">
        <v>604</v>
      </c>
      <c r="H40" s="83" t="s">
        <v>604</v>
      </c>
      <c r="I40" s="83" t="s">
        <v>604</v>
      </c>
      <c r="J40" s="83" t="s">
        <v>604</v>
      </c>
      <c r="K40" s="83" t="s">
        <v>604</v>
      </c>
      <c r="L40" s="83" t="s">
        <v>604</v>
      </c>
      <c r="M40" s="83" t="s">
        <v>604</v>
      </c>
      <c r="N40" s="83" t="s">
        <v>604</v>
      </c>
      <c r="O40" s="83" t="s">
        <v>604</v>
      </c>
      <c r="P40" s="83" t="s">
        <v>604</v>
      </c>
      <c r="Q40" s="83" t="s">
        <v>604</v>
      </c>
      <c r="R40" s="83" t="s">
        <v>604</v>
      </c>
      <c r="S40" s="83"/>
      <c r="T40" s="75" t="s">
        <v>342</v>
      </c>
      <c r="U40" s="75" t="s">
        <v>342</v>
      </c>
      <c r="V40" s="75" t="s">
        <v>342</v>
      </c>
      <c r="W40" s="75" t="s">
        <v>342</v>
      </c>
      <c r="X40" s="75"/>
      <c r="Y40" s="80" t="s">
        <v>339</v>
      </c>
      <c r="Z40" s="80" t="s">
        <v>339</v>
      </c>
      <c r="AA40" s="80" t="s">
        <v>339</v>
      </c>
      <c r="AB40" s="80" t="s">
        <v>339</v>
      </c>
      <c r="AC40" s="80" t="s">
        <v>339</v>
      </c>
      <c r="AD40" s="80" t="s">
        <v>339</v>
      </c>
      <c r="AE40" s="80" t="s">
        <v>339</v>
      </c>
      <c r="AF40" s="80" t="s">
        <v>339</v>
      </c>
      <c r="AG40" s="80" t="s">
        <v>339</v>
      </c>
      <c r="AH40" s="80" t="s">
        <v>504</v>
      </c>
      <c r="AI40" s="80" t="s">
        <v>339</v>
      </c>
      <c r="AJ40" s="80" t="s">
        <v>339</v>
      </c>
      <c r="AK40" s="80"/>
      <c r="AL40" s="83" t="s">
        <v>391</v>
      </c>
      <c r="AM40" s="76" t="s">
        <v>392</v>
      </c>
      <c r="AN40" s="80"/>
      <c r="AO40" s="87"/>
    </row>
    <row r="41" spans="1:41" ht="50.1" customHeight="1" x14ac:dyDescent="0.4">
      <c r="A41" s="155">
        <v>5</v>
      </c>
      <c r="B41" s="79" t="s">
        <v>360</v>
      </c>
      <c r="C41" s="79" t="s">
        <v>360</v>
      </c>
      <c r="D41" s="79" t="s">
        <v>360</v>
      </c>
      <c r="E41" s="79" t="s">
        <v>360</v>
      </c>
      <c r="F41" s="79" t="s">
        <v>360</v>
      </c>
      <c r="G41" s="79" t="s">
        <v>360</v>
      </c>
      <c r="H41" s="79" t="s">
        <v>360</v>
      </c>
      <c r="I41" s="79" t="s">
        <v>360</v>
      </c>
      <c r="J41" s="79" t="s">
        <v>360</v>
      </c>
      <c r="K41" s="79" t="s">
        <v>360</v>
      </c>
      <c r="L41" s="79" t="s">
        <v>360</v>
      </c>
      <c r="M41" s="79" t="s">
        <v>360</v>
      </c>
      <c r="N41" s="79" t="s">
        <v>360</v>
      </c>
      <c r="O41" s="79" t="s">
        <v>360</v>
      </c>
      <c r="P41" s="79" t="s">
        <v>360</v>
      </c>
      <c r="Q41" s="79" t="s">
        <v>360</v>
      </c>
      <c r="R41" s="79" t="s">
        <v>360</v>
      </c>
      <c r="S41" s="79"/>
      <c r="T41" s="78" t="s">
        <v>173</v>
      </c>
      <c r="U41" s="84"/>
      <c r="V41" s="78" t="s">
        <v>256</v>
      </c>
      <c r="W41" s="84"/>
      <c r="X41" s="84"/>
      <c r="Y41" s="73" t="s">
        <v>211</v>
      </c>
      <c r="Z41" s="73" t="s">
        <v>552</v>
      </c>
      <c r="AA41" s="73" t="s">
        <v>560</v>
      </c>
      <c r="AB41" s="73" t="s">
        <v>560</v>
      </c>
      <c r="AC41" s="73" t="s">
        <v>559</v>
      </c>
      <c r="AD41" s="73" t="s">
        <v>552</v>
      </c>
      <c r="AE41" s="73" t="s">
        <v>560</v>
      </c>
      <c r="AF41" s="73" t="s">
        <v>560</v>
      </c>
      <c r="AG41" s="73" t="s">
        <v>211</v>
      </c>
      <c r="AH41" s="73" t="s">
        <v>552</v>
      </c>
      <c r="AI41" s="73" t="s">
        <v>560</v>
      </c>
      <c r="AJ41" s="73" t="s">
        <v>560</v>
      </c>
      <c r="AK41" s="73"/>
      <c r="AL41" s="74" t="s">
        <v>236</v>
      </c>
      <c r="AM41" s="74" t="s">
        <v>313</v>
      </c>
      <c r="AN41" s="73"/>
      <c r="AO41" s="85"/>
    </row>
    <row r="42" spans="1:41" ht="50.1" customHeight="1" x14ac:dyDescent="0.4">
      <c r="A42" s="155">
        <v>5</v>
      </c>
      <c r="B42" s="79" t="s">
        <v>361</v>
      </c>
      <c r="C42" s="79" t="s">
        <v>361</v>
      </c>
      <c r="D42" s="79" t="s">
        <v>361</v>
      </c>
      <c r="E42" s="79" t="s">
        <v>361</v>
      </c>
      <c r="F42" s="79" t="s">
        <v>361</v>
      </c>
      <c r="G42" s="79" t="s">
        <v>361</v>
      </c>
      <c r="H42" s="79" t="s">
        <v>361</v>
      </c>
      <c r="I42" s="79" t="s">
        <v>361</v>
      </c>
      <c r="J42" s="79" t="s">
        <v>361</v>
      </c>
      <c r="K42" s="79" t="s">
        <v>361</v>
      </c>
      <c r="L42" s="79" t="s">
        <v>361</v>
      </c>
      <c r="M42" s="79" t="s">
        <v>361</v>
      </c>
      <c r="N42" s="79" t="s">
        <v>361</v>
      </c>
      <c r="O42" s="79" t="s">
        <v>361</v>
      </c>
      <c r="P42" s="79" t="s">
        <v>361</v>
      </c>
      <c r="Q42" s="79" t="s">
        <v>361</v>
      </c>
      <c r="R42" s="79" t="s">
        <v>361</v>
      </c>
      <c r="S42" s="79"/>
      <c r="T42" s="78"/>
      <c r="U42" s="84"/>
      <c r="V42" s="78"/>
      <c r="W42" s="84"/>
      <c r="X42" s="84"/>
      <c r="Y42" s="73" t="s">
        <v>212</v>
      </c>
      <c r="Z42" s="73" t="s">
        <v>553</v>
      </c>
      <c r="AA42" s="73" t="s">
        <v>561</v>
      </c>
      <c r="AB42" s="73" t="s">
        <v>561</v>
      </c>
      <c r="AC42" s="73" t="s">
        <v>212</v>
      </c>
      <c r="AD42" s="73" t="s">
        <v>553</v>
      </c>
      <c r="AE42" s="73" t="s">
        <v>561</v>
      </c>
      <c r="AF42" s="73" t="s">
        <v>561</v>
      </c>
      <c r="AG42" s="73" t="s">
        <v>212</v>
      </c>
      <c r="AH42" s="73" t="s">
        <v>553</v>
      </c>
      <c r="AI42" s="73" t="s">
        <v>561</v>
      </c>
      <c r="AJ42" s="73" t="s">
        <v>561</v>
      </c>
      <c r="AK42" s="73"/>
      <c r="AL42" s="85"/>
      <c r="AM42" s="74" t="s">
        <v>314</v>
      </c>
      <c r="AN42" s="73"/>
      <c r="AO42" s="85"/>
    </row>
    <row r="43" spans="1:41" ht="50.1" customHeight="1" x14ac:dyDescent="0.4">
      <c r="A43" s="155">
        <v>5</v>
      </c>
      <c r="B43" s="79" t="s">
        <v>362</v>
      </c>
      <c r="C43" s="79" t="s">
        <v>362</v>
      </c>
      <c r="D43" s="79" t="s">
        <v>362</v>
      </c>
      <c r="E43" s="79" t="s">
        <v>362</v>
      </c>
      <c r="F43" s="79" t="s">
        <v>362</v>
      </c>
      <c r="G43" s="79" t="s">
        <v>362</v>
      </c>
      <c r="H43" s="79" t="s">
        <v>362</v>
      </c>
      <c r="I43" s="79" t="s">
        <v>362</v>
      </c>
      <c r="J43" s="79" t="s">
        <v>362</v>
      </c>
      <c r="K43" s="79" t="s">
        <v>362</v>
      </c>
      <c r="L43" s="79" t="s">
        <v>362</v>
      </c>
      <c r="M43" s="79" t="s">
        <v>362</v>
      </c>
      <c r="N43" s="79" t="s">
        <v>362</v>
      </c>
      <c r="O43" s="79" t="s">
        <v>362</v>
      </c>
      <c r="P43" s="79" t="s">
        <v>362</v>
      </c>
      <c r="Q43" s="79" t="s">
        <v>362</v>
      </c>
      <c r="R43" s="79" t="s">
        <v>362</v>
      </c>
      <c r="S43" s="79"/>
      <c r="T43" s="78"/>
      <c r="U43" s="84"/>
      <c r="V43" s="78"/>
      <c r="W43" s="84"/>
      <c r="X43" s="84"/>
      <c r="Y43" s="78" t="s">
        <v>213</v>
      </c>
      <c r="Z43" s="78" t="s">
        <v>554</v>
      </c>
      <c r="AA43" s="78" t="s">
        <v>562</v>
      </c>
      <c r="AB43" s="78" t="s">
        <v>562</v>
      </c>
      <c r="AC43" s="78" t="s">
        <v>213</v>
      </c>
      <c r="AD43" s="78" t="s">
        <v>554</v>
      </c>
      <c r="AE43" s="78" t="s">
        <v>562</v>
      </c>
      <c r="AF43" s="78" t="s">
        <v>562</v>
      </c>
      <c r="AG43" s="78" t="s">
        <v>213</v>
      </c>
      <c r="AH43" s="78" t="s">
        <v>554</v>
      </c>
      <c r="AI43" s="78" t="s">
        <v>562</v>
      </c>
      <c r="AJ43" s="78" t="s">
        <v>562</v>
      </c>
      <c r="AK43" s="78"/>
      <c r="AL43" s="85"/>
      <c r="AM43" s="85"/>
      <c r="AN43" s="73"/>
      <c r="AO43" s="133"/>
    </row>
    <row r="44" spans="1:41" ht="50.1" customHeight="1" x14ac:dyDescent="0.4">
      <c r="A44" s="155">
        <v>5</v>
      </c>
      <c r="B44" s="79" t="s">
        <v>363</v>
      </c>
      <c r="C44" s="79" t="s">
        <v>363</v>
      </c>
      <c r="D44" s="79" t="s">
        <v>363</v>
      </c>
      <c r="E44" s="79" t="s">
        <v>363</v>
      </c>
      <c r="F44" s="79" t="s">
        <v>363</v>
      </c>
      <c r="G44" s="79" t="s">
        <v>363</v>
      </c>
      <c r="H44" s="79" t="s">
        <v>363</v>
      </c>
      <c r="I44" s="79" t="s">
        <v>363</v>
      </c>
      <c r="J44" s="79" t="s">
        <v>363</v>
      </c>
      <c r="K44" s="79" t="s">
        <v>363</v>
      </c>
      <c r="L44" s="79" t="s">
        <v>363</v>
      </c>
      <c r="M44" s="79" t="s">
        <v>363</v>
      </c>
      <c r="N44" s="79" t="s">
        <v>363</v>
      </c>
      <c r="O44" s="79" t="s">
        <v>363</v>
      </c>
      <c r="P44" s="79" t="s">
        <v>363</v>
      </c>
      <c r="Q44" s="79" t="s">
        <v>363</v>
      </c>
      <c r="R44" s="79" t="s">
        <v>363</v>
      </c>
      <c r="S44" s="79"/>
      <c r="T44" s="78"/>
      <c r="U44" s="84"/>
      <c r="V44" s="78"/>
      <c r="W44" s="84"/>
      <c r="X44" s="84"/>
      <c r="Y44" s="73" t="s">
        <v>214</v>
      </c>
      <c r="Z44" s="73" t="s">
        <v>555</v>
      </c>
      <c r="AA44" s="73" t="s">
        <v>563</v>
      </c>
      <c r="AB44" s="73" t="s">
        <v>563</v>
      </c>
      <c r="AC44" s="73" t="s">
        <v>214</v>
      </c>
      <c r="AD44" s="73" t="s">
        <v>555</v>
      </c>
      <c r="AE44" s="73" t="s">
        <v>563</v>
      </c>
      <c r="AF44" s="73" t="s">
        <v>563</v>
      </c>
      <c r="AG44" s="73" t="s">
        <v>214</v>
      </c>
      <c r="AH44" s="73" t="s">
        <v>555</v>
      </c>
      <c r="AI44" s="73" t="s">
        <v>563</v>
      </c>
      <c r="AJ44" s="73" t="s">
        <v>563</v>
      </c>
      <c r="AK44" s="73"/>
      <c r="AL44" s="133"/>
      <c r="AM44" s="85"/>
      <c r="AN44" s="73"/>
      <c r="AO44" s="85"/>
    </row>
    <row r="45" spans="1:41" ht="50.1" customHeight="1" x14ac:dyDescent="0.4">
      <c r="A45" s="155">
        <v>5</v>
      </c>
      <c r="B45" s="79" t="s">
        <v>364</v>
      </c>
      <c r="C45" s="79" t="s">
        <v>364</v>
      </c>
      <c r="D45" s="79" t="s">
        <v>364</v>
      </c>
      <c r="E45" s="79" t="s">
        <v>364</v>
      </c>
      <c r="F45" s="79" t="s">
        <v>364</v>
      </c>
      <c r="G45" s="79" t="s">
        <v>364</v>
      </c>
      <c r="H45" s="79" t="s">
        <v>364</v>
      </c>
      <c r="I45" s="79" t="s">
        <v>364</v>
      </c>
      <c r="J45" s="79" t="s">
        <v>364</v>
      </c>
      <c r="K45" s="79" t="s">
        <v>364</v>
      </c>
      <c r="L45" s="79" t="s">
        <v>364</v>
      </c>
      <c r="M45" s="79" t="s">
        <v>364</v>
      </c>
      <c r="N45" s="79" t="s">
        <v>364</v>
      </c>
      <c r="O45" s="79" t="s">
        <v>364</v>
      </c>
      <c r="P45" s="79" t="s">
        <v>364</v>
      </c>
      <c r="Q45" s="79" t="s">
        <v>364</v>
      </c>
      <c r="R45" s="79" t="s">
        <v>364</v>
      </c>
      <c r="S45" s="79"/>
      <c r="T45" s="78"/>
      <c r="U45" s="84"/>
      <c r="V45" s="78"/>
      <c r="W45" s="84"/>
      <c r="X45" s="84"/>
      <c r="Y45" s="73" t="s">
        <v>215</v>
      </c>
      <c r="Z45" s="73" t="s">
        <v>556</v>
      </c>
      <c r="AA45" s="73" t="s">
        <v>564</v>
      </c>
      <c r="AB45" s="73" t="s">
        <v>564</v>
      </c>
      <c r="AC45" s="73" t="s">
        <v>215</v>
      </c>
      <c r="AD45" s="73" t="s">
        <v>556</v>
      </c>
      <c r="AE45" s="73" t="s">
        <v>564</v>
      </c>
      <c r="AF45" s="73" t="s">
        <v>564</v>
      </c>
      <c r="AG45" s="73" t="s">
        <v>215</v>
      </c>
      <c r="AH45" s="73" t="s">
        <v>556</v>
      </c>
      <c r="AI45" s="73" t="s">
        <v>564</v>
      </c>
      <c r="AJ45" s="73" t="s">
        <v>564</v>
      </c>
      <c r="AK45" s="73"/>
      <c r="AL45" s="73"/>
      <c r="AM45" s="133"/>
      <c r="AN45" s="133"/>
      <c r="AO45" s="85"/>
    </row>
    <row r="46" spans="1:41" ht="50.1" customHeight="1" x14ac:dyDescent="0.4">
      <c r="A46" s="155">
        <v>5</v>
      </c>
      <c r="B46" s="85"/>
      <c r="C46" s="85"/>
      <c r="D46" s="85"/>
      <c r="E46" s="85"/>
      <c r="F46" s="85"/>
      <c r="G46" s="85"/>
      <c r="H46" s="85"/>
      <c r="I46" s="85"/>
      <c r="J46" s="85"/>
      <c r="K46" s="85"/>
      <c r="L46" s="85"/>
      <c r="M46" s="85"/>
      <c r="N46" s="85"/>
      <c r="O46" s="85"/>
      <c r="P46" s="85"/>
      <c r="Q46" s="85"/>
      <c r="R46" s="85"/>
      <c r="S46" s="85"/>
      <c r="T46" s="78"/>
      <c r="U46" s="84"/>
      <c r="V46" s="78"/>
      <c r="W46" s="84"/>
      <c r="X46" s="84"/>
      <c r="Y46" s="73" t="s">
        <v>216</v>
      </c>
      <c r="Z46" s="73" t="s">
        <v>557</v>
      </c>
      <c r="AA46" s="73" t="s">
        <v>565</v>
      </c>
      <c r="AB46" s="73" t="s">
        <v>565</v>
      </c>
      <c r="AC46" s="73" t="s">
        <v>216</v>
      </c>
      <c r="AD46" s="73" t="s">
        <v>557</v>
      </c>
      <c r="AE46" s="73" t="s">
        <v>565</v>
      </c>
      <c r="AF46" s="73" t="s">
        <v>565</v>
      </c>
      <c r="AG46" s="73" t="s">
        <v>216</v>
      </c>
      <c r="AH46" s="73" t="s">
        <v>557</v>
      </c>
      <c r="AI46" s="73" t="s">
        <v>565</v>
      </c>
      <c r="AJ46" s="73" t="s">
        <v>565</v>
      </c>
      <c r="AK46" s="73"/>
      <c r="AL46" s="73"/>
      <c r="AM46" s="73"/>
      <c r="AN46" s="79"/>
      <c r="AO46" s="85"/>
    </row>
    <row r="47" spans="1:41" ht="50.1" customHeight="1" x14ac:dyDescent="0.4">
      <c r="A47" s="155">
        <v>5</v>
      </c>
      <c r="B47" s="85"/>
      <c r="C47" s="85"/>
      <c r="D47" s="85"/>
      <c r="E47" s="85"/>
      <c r="F47" s="85"/>
      <c r="G47" s="85"/>
      <c r="H47" s="85"/>
      <c r="I47" s="85"/>
      <c r="J47" s="85"/>
      <c r="K47" s="85"/>
      <c r="L47" s="85"/>
      <c r="M47" s="85"/>
      <c r="N47" s="85"/>
      <c r="O47" s="85"/>
      <c r="P47" s="85"/>
      <c r="Q47" s="85"/>
      <c r="R47" s="85"/>
      <c r="S47" s="85"/>
      <c r="T47" s="78"/>
      <c r="U47" s="84"/>
      <c r="V47" s="78"/>
      <c r="W47" s="84"/>
      <c r="X47" s="84"/>
      <c r="Y47" s="73" t="s">
        <v>217</v>
      </c>
      <c r="Z47" s="73" t="s">
        <v>558</v>
      </c>
      <c r="AA47" s="73" t="s">
        <v>566</v>
      </c>
      <c r="AB47" s="73" t="s">
        <v>566</v>
      </c>
      <c r="AC47" s="73" t="s">
        <v>217</v>
      </c>
      <c r="AD47" s="73" t="s">
        <v>558</v>
      </c>
      <c r="AE47" s="73" t="s">
        <v>566</v>
      </c>
      <c r="AF47" s="73" t="s">
        <v>566</v>
      </c>
      <c r="AG47" s="73" t="s">
        <v>217</v>
      </c>
      <c r="AH47" s="73" t="s">
        <v>558</v>
      </c>
      <c r="AI47" s="73" t="s">
        <v>566</v>
      </c>
      <c r="AJ47" s="73" t="s">
        <v>566</v>
      </c>
      <c r="AK47" s="73"/>
      <c r="AL47" s="73"/>
      <c r="AM47" s="73"/>
      <c r="AN47" s="85"/>
      <c r="AO47" s="133"/>
    </row>
    <row r="48" spans="1:41" s="62" customFormat="1" ht="50.1" customHeight="1" x14ac:dyDescent="0.4">
      <c r="A48" s="155">
        <v>6</v>
      </c>
      <c r="B48" s="80" t="s">
        <v>396</v>
      </c>
      <c r="C48" s="80" t="s">
        <v>396</v>
      </c>
      <c r="D48" s="80" t="s">
        <v>396</v>
      </c>
      <c r="E48" s="80" t="s">
        <v>396</v>
      </c>
      <c r="F48" s="80" t="s">
        <v>396</v>
      </c>
      <c r="G48" s="80" t="s">
        <v>396</v>
      </c>
      <c r="H48" s="80" t="s">
        <v>396</v>
      </c>
      <c r="I48" s="80" t="s">
        <v>396</v>
      </c>
      <c r="J48" s="80" t="s">
        <v>396</v>
      </c>
      <c r="K48" s="80" t="s">
        <v>396</v>
      </c>
      <c r="L48" s="80" t="s">
        <v>396</v>
      </c>
      <c r="M48" s="80" t="s">
        <v>396</v>
      </c>
      <c r="N48" s="80" t="s">
        <v>396</v>
      </c>
      <c r="O48" s="80" t="s">
        <v>396</v>
      </c>
      <c r="P48" s="80" t="s">
        <v>396</v>
      </c>
      <c r="Q48" s="80" t="s">
        <v>396</v>
      </c>
      <c r="R48" s="80" t="s">
        <v>396</v>
      </c>
      <c r="S48" s="80"/>
      <c r="T48" s="80" t="s">
        <v>257</v>
      </c>
      <c r="U48" s="86"/>
      <c r="V48" s="80" t="s">
        <v>257</v>
      </c>
      <c r="W48" s="86"/>
      <c r="X48" s="86"/>
      <c r="Y48" s="80" t="s">
        <v>240</v>
      </c>
      <c r="Z48" s="80" t="s">
        <v>240</v>
      </c>
      <c r="AA48" s="80" t="s">
        <v>240</v>
      </c>
      <c r="AB48" s="80" t="s">
        <v>240</v>
      </c>
      <c r="AC48" s="80" t="s">
        <v>240</v>
      </c>
      <c r="AD48" s="80" t="s">
        <v>240</v>
      </c>
      <c r="AE48" s="80" t="s">
        <v>240</v>
      </c>
      <c r="AF48" s="80" t="s">
        <v>240</v>
      </c>
      <c r="AG48" s="80" t="s">
        <v>240</v>
      </c>
      <c r="AH48" s="80" t="s">
        <v>505</v>
      </c>
      <c r="AI48" s="80" t="s">
        <v>240</v>
      </c>
      <c r="AJ48" s="80" t="s">
        <v>240</v>
      </c>
      <c r="AK48" s="80"/>
      <c r="AL48" s="87"/>
      <c r="AM48" s="76"/>
      <c r="AN48" s="87"/>
      <c r="AO48" s="87"/>
    </row>
    <row r="49" spans="1:41" s="62" customFormat="1" ht="50.1" customHeight="1" x14ac:dyDescent="0.4">
      <c r="A49" s="155">
        <v>6</v>
      </c>
      <c r="B49" s="83" t="s">
        <v>407</v>
      </c>
      <c r="C49" s="83" t="s">
        <v>407</v>
      </c>
      <c r="D49" s="83" t="s">
        <v>407</v>
      </c>
      <c r="E49" s="83" t="s">
        <v>407</v>
      </c>
      <c r="F49" s="83" t="s">
        <v>407</v>
      </c>
      <c r="G49" s="83" t="s">
        <v>407</v>
      </c>
      <c r="H49" s="83" t="s">
        <v>407</v>
      </c>
      <c r="I49" s="83" t="s">
        <v>407</v>
      </c>
      <c r="J49" s="83" t="s">
        <v>407</v>
      </c>
      <c r="K49" s="83" t="s">
        <v>407</v>
      </c>
      <c r="L49" s="83" t="s">
        <v>407</v>
      </c>
      <c r="M49" s="83" t="s">
        <v>407</v>
      </c>
      <c r="N49" s="83" t="s">
        <v>407</v>
      </c>
      <c r="O49" s="83" t="s">
        <v>407</v>
      </c>
      <c r="P49" s="83" t="s">
        <v>407</v>
      </c>
      <c r="Q49" s="83" t="s">
        <v>407</v>
      </c>
      <c r="R49" s="83" t="s">
        <v>407</v>
      </c>
      <c r="S49" s="83"/>
      <c r="T49" s="75" t="s">
        <v>342</v>
      </c>
      <c r="U49" s="75" t="s">
        <v>342</v>
      </c>
      <c r="V49" s="75" t="s">
        <v>342</v>
      </c>
      <c r="W49" s="75" t="s">
        <v>342</v>
      </c>
      <c r="X49" s="75"/>
      <c r="Y49" s="80" t="s">
        <v>331</v>
      </c>
      <c r="Z49" s="80" t="s">
        <v>331</v>
      </c>
      <c r="AA49" s="80" t="s">
        <v>331</v>
      </c>
      <c r="AB49" s="80" t="s">
        <v>331</v>
      </c>
      <c r="AC49" s="80" t="s">
        <v>331</v>
      </c>
      <c r="AD49" s="80" t="s">
        <v>331</v>
      </c>
      <c r="AE49" s="80" t="s">
        <v>331</v>
      </c>
      <c r="AF49" s="80" t="s">
        <v>331</v>
      </c>
      <c r="AG49" s="80" t="s">
        <v>331</v>
      </c>
      <c r="AH49" s="80" t="s">
        <v>506</v>
      </c>
      <c r="AI49" s="80" t="s">
        <v>331</v>
      </c>
      <c r="AJ49" s="80" t="s">
        <v>331</v>
      </c>
      <c r="AK49" s="80"/>
      <c r="AL49" s="87"/>
      <c r="AM49" s="76"/>
      <c r="AN49" s="87"/>
      <c r="AO49" s="87"/>
    </row>
    <row r="50" spans="1:41" ht="50.1" customHeight="1" x14ac:dyDescent="0.4">
      <c r="A50" s="155">
        <v>6</v>
      </c>
      <c r="B50" s="79" t="s">
        <v>365</v>
      </c>
      <c r="C50" s="79" t="s">
        <v>365</v>
      </c>
      <c r="D50" s="79" t="s">
        <v>365</v>
      </c>
      <c r="E50" s="79" t="s">
        <v>365</v>
      </c>
      <c r="F50" s="79" t="s">
        <v>365</v>
      </c>
      <c r="G50" s="79" t="s">
        <v>365</v>
      </c>
      <c r="H50" s="79" t="s">
        <v>365</v>
      </c>
      <c r="I50" s="79" t="s">
        <v>365</v>
      </c>
      <c r="J50" s="79" t="s">
        <v>365</v>
      </c>
      <c r="K50" s="79" t="s">
        <v>365</v>
      </c>
      <c r="L50" s="79" t="s">
        <v>365</v>
      </c>
      <c r="M50" s="79" t="s">
        <v>365</v>
      </c>
      <c r="N50" s="79" t="s">
        <v>365</v>
      </c>
      <c r="O50" s="79" t="s">
        <v>365</v>
      </c>
      <c r="P50" s="79" t="s">
        <v>365</v>
      </c>
      <c r="Q50" s="79" t="s">
        <v>365</v>
      </c>
      <c r="R50" s="79" t="s">
        <v>365</v>
      </c>
      <c r="S50" s="79"/>
      <c r="T50" s="72" t="s">
        <v>174</v>
      </c>
      <c r="U50" s="85"/>
      <c r="V50" s="72" t="s">
        <v>174</v>
      </c>
      <c r="W50" s="85"/>
      <c r="X50" s="85"/>
      <c r="Y50" s="79" t="s">
        <v>567</v>
      </c>
      <c r="Z50" s="79" t="s">
        <v>568</v>
      </c>
      <c r="AA50" s="79" t="s">
        <v>568</v>
      </c>
      <c r="AB50" s="79" t="s">
        <v>569</v>
      </c>
      <c r="AC50" s="79" t="s">
        <v>484</v>
      </c>
      <c r="AD50" s="79" t="s">
        <v>568</v>
      </c>
      <c r="AE50" s="79" t="s">
        <v>568</v>
      </c>
      <c r="AF50" s="79" t="s">
        <v>569</v>
      </c>
      <c r="AG50" s="79" t="s">
        <v>218</v>
      </c>
      <c r="AH50" s="79" t="s">
        <v>568</v>
      </c>
      <c r="AI50" s="79" t="s">
        <v>568</v>
      </c>
      <c r="AJ50" s="79" t="s">
        <v>569</v>
      </c>
      <c r="AK50" s="79"/>
      <c r="AL50" s="79"/>
      <c r="AM50" s="133"/>
      <c r="AN50" s="133"/>
      <c r="AO50" s="85"/>
    </row>
    <row r="51" spans="1:41" ht="50.1" customHeight="1" x14ac:dyDescent="0.4">
      <c r="A51" s="155">
        <v>6</v>
      </c>
      <c r="B51" s="79" t="s">
        <v>366</v>
      </c>
      <c r="C51" s="79" t="s">
        <v>366</v>
      </c>
      <c r="D51" s="79" t="s">
        <v>366</v>
      </c>
      <c r="E51" s="79" t="s">
        <v>366</v>
      </c>
      <c r="F51" s="79" t="s">
        <v>366</v>
      </c>
      <c r="G51" s="79" t="s">
        <v>366</v>
      </c>
      <c r="H51" s="79" t="s">
        <v>366</v>
      </c>
      <c r="I51" s="79" t="s">
        <v>366</v>
      </c>
      <c r="J51" s="79" t="s">
        <v>366</v>
      </c>
      <c r="K51" s="79" t="s">
        <v>366</v>
      </c>
      <c r="L51" s="79" t="s">
        <v>366</v>
      </c>
      <c r="M51" s="79" t="s">
        <v>366</v>
      </c>
      <c r="N51" s="79" t="s">
        <v>366</v>
      </c>
      <c r="O51" s="79" t="s">
        <v>366</v>
      </c>
      <c r="P51" s="79" t="s">
        <v>366</v>
      </c>
      <c r="Q51" s="79" t="s">
        <v>366</v>
      </c>
      <c r="R51" s="79" t="s">
        <v>366</v>
      </c>
      <c r="S51" s="79"/>
      <c r="T51" s="72" t="s">
        <v>175</v>
      </c>
      <c r="U51" s="85"/>
      <c r="V51" s="72" t="s">
        <v>175</v>
      </c>
      <c r="W51" s="85"/>
      <c r="X51" s="85"/>
      <c r="Y51" s="85"/>
      <c r="Z51" s="85"/>
      <c r="AA51" s="85"/>
      <c r="AB51" s="85"/>
      <c r="AC51" s="85"/>
      <c r="AD51" s="85"/>
      <c r="AE51" s="85"/>
      <c r="AF51" s="85"/>
      <c r="AG51" s="85"/>
      <c r="AH51" s="85"/>
      <c r="AI51" s="85"/>
      <c r="AJ51" s="85"/>
      <c r="AK51" s="85"/>
      <c r="AL51" s="85"/>
      <c r="AM51" s="79"/>
      <c r="AN51" s="73"/>
      <c r="AO51" s="85"/>
    </row>
    <row r="52" spans="1:41" ht="50.1" customHeight="1" x14ac:dyDescent="0.4">
      <c r="A52" s="155">
        <v>6</v>
      </c>
      <c r="B52" s="79" t="s">
        <v>367</v>
      </c>
      <c r="C52" s="79" t="s">
        <v>367</v>
      </c>
      <c r="D52" s="79" t="s">
        <v>367</v>
      </c>
      <c r="E52" s="79" t="s">
        <v>367</v>
      </c>
      <c r="F52" s="79" t="s">
        <v>367</v>
      </c>
      <c r="G52" s="79" t="s">
        <v>367</v>
      </c>
      <c r="H52" s="79" t="s">
        <v>367</v>
      </c>
      <c r="I52" s="79" t="s">
        <v>367</v>
      </c>
      <c r="J52" s="79" t="s">
        <v>367</v>
      </c>
      <c r="K52" s="79" t="s">
        <v>367</v>
      </c>
      <c r="L52" s="79" t="s">
        <v>367</v>
      </c>
      <c r="M52" s="79" t="s">
        <v>367</v>
      </c>
      <c r="N52" s="79" t="s">
        <v>367</v>
      </c>
      <c r="O52" s="79" t="s">
        <v>367</v>
      </c>
      <c r="P52" s="79" t="s">
        <v>367</v>
      </c>
      <c r="Q52" s="79" t="s">
        <v>367</v>
      </c>
      <c r="R52" s="79" t="s">
        <v>367</v>
      </c>
      <c r="S52" s="79"/>
      <c r="T52" s="81" t="s">
        <v>176</v>
      </c>
      <c r="U52" s="85"/>
      <c r="V52" s="81" t="s">
        <v>176</v>
      </c>
      <c r="W52" s="85"/>
      <c r="X52" s="85"/>
      <c r="Y52" s="85"/>
      <c r="Z52" s="85"/>
      <c r="AA52" s="85"/>
      <c r="AB52" s="85"/>
      <c r="AC52" s="85"/>
      <c r="AD52" s="85"/>
      <c r="AE52" s="85"/>
      <c r="AF52" s="85"/>
      <c r="AG52" s="85"/>
      <c r="AH52" s="85"/>
      <c r="AI52" s="85"/>
      <c r="AJ52" s="85"/>
      <c r="AK52" s="85"/>
      <c r="AL52" s="85"/>
      <c r="AM52" s="85"/>
      <c r="AN52" s="73"/>
      <c r="AO52" s="133"/>
    </row>
    <row r="53" spans="1:41" s="62" customFormat="1" ht="50.1" customHeight="1" x14ac:dyDescent="0.4">
      <c r="A53" s="155">
        <v>7</v>
      </c>
      <c r="B53" s="83" t="s">
        <v>397</v>
      </c>
      <c r="C53" s="83" t="s">
        <v>397</v>
      </c>
      <c r="D53" s="83" t="s">
        <v>397</v>
      </c>
      <c r="E53" s="83" t="s">
        <v>397</v>
      </c>
      <c r="F53" s="83" t="s">
        <v>397</v>
      </c>
      <c r="G53" s="83" t="s">
        <v>397</v>
      </c>
      <c r="H53" s="83" t="s">
        <v>397</v>
      </c>
      <c r="I53" s="83" t="s">
        <v>397</v>
      </c>
      <c r="J53" s="83" t="s">
        <v>397</v>
      </c>
      <c r="K53" s="83" t="s">
        <v>397</v>
      </c>
      <c r="L53" s="83" t="s">
        <v>397</v>
      </c>
      <c r="M53" s="83" t="s">
        <v>397</v>
      </c>
      <c r="N53" s="83" t="s">
        <v>397</v>
      </c>
      <c r="O53" s="83" t="s">
        <v>397</v>
      </c>
      <c r="P53" s="83" t="s">
        <v>397</v>
      </c>
      <c r="Q53" s="83" t="s">
        <v>397</v>
      </c>
      <c r="R53" s="83" t="s">
        <v>397</v>
      </c>
      <c r="S53" s="83"/>
      <c r="T53" s="75" t="s">
        <v>258</v>
      </c>
      <c r="U53" s="87"/>
      <c r="V53" s="75" t="s">
        <v>258</v>
      </c>
      <c r="W53" s="87"/>
      <c r="X53" s="87"/>
      <c r="Y53" s="83" t="s">
        <v>239</v>
      </c>
      <c r="Z53" s="83" t="s">
        <v>239</v>
      </c>
      <c r="AA53" s="83" t="s">
        <v>239</v>
      </c>
      <c r="AB53" s="83" t="s">
        <v>239</v>
      </c>
      <c r="AC53" s="83" t="s">
        <v>239</v>
      </c>
      <c r="AD53" s="83" t="s">
        <v>239</v>
      </c>
      <c r="AE53" s="83" t="s">
        <v>239</v>
      </c>
      <c r="AF53" s="83" t="s">
        <v>239</v>
      </c>
      <c r="AG53" s="83" t="s">
        <v>239</v>
      </c>
      <c r="AH53" s="83" t="s">
        <v>507</v>
      </c>
      <c r="AI53" s="83" t="s">
        <v>239</v>
      </c>
      <c r="AJ53" s="83" t="s">
        <v>239</v>
      </c>
      <c r="AK53" s="83"/>
      <c r="AL53" s="87"/>
      <c r="AM53" s="87"/>
      <c r="AN53" s="76"/>
      <c r="AO53" s="87"/>
    </row>
    <row r="54" spans="1:41" s="62" customFormat="1" ht="50.1" customHeight="1" x14ac:dyDescent="0.4">
      <c r="A54" s="155">
        <v>7</v>
      </c>
      <c r="B54" s="83" t="s">
        <v>406</v>
      </c>
      <c r="C54" s="83" t="s">
        <v>406</v>
      </c>
      <c r="D54" s="83" t="s">
        <v>406</v>
      </c>
      <c r="E54" s="83" t="s">
        <v>406</v>
      </c>
      <c r="F54" s="83" t="s">
        <v>406</v>
      </c>
      <c r="G54" s="83" t="s">
        <v>406</v>
      </c>
      <c r="H54" s="83" t="s">
        <v>406</v>
      </c>
      <c r="I54" s="83" t="s">
        <v>406</v>
      </c>
      <c r="J54" s="83" t="s">
        <v>406</v>
      </c>
      <c r="K54" s="83" t="s">
        <v>406</v>
      </c>
      <c r="L54" s="83" t="s">
        <v>406</v>
      </c>
      <c r="M54" s="83" t="s">
        <v>406</v>
      </c>
      <c r="N54" s="83" t="s">
        <v>406</v>
      </c>
      <c r="O54" s="83" t="s">
        <v>406</v>
      </c>
      <c r="P54" s="83" t="s">
        <v>406</v>
      </c>
      <c r="Q54" s="83" t="s">
        <v>406</v>
      </c>
      <c r="R54" s="83" t="s">
        <v>406</v>
      </c>
      <c r="S54" s="83"/>
      <c r="T54" s="75" t="s">
        <v>343</v>
      </c>
      <c r="U54" s="75" t="s">
        <v>343</v>
      </c>
      <c r="V54" s="75" t="s">
        <v>343</v>
      </c>
      <c r="W54" s="75" t="s">
        <v>343</v>
      </c>
      <c r="X54" s="75"/>
      <c r="Y54" s="83" t="s">
        <v>332</v>
      </c>
      <c r="Z54" s="83" t="s">
        <v>332</v>
      </c>
      <c r="AA54" s="83" t="s">
        <v>332</v>
      </c>
      <c r="AB54" s="83" t="s">
        <v>332</v>
      </c>
      <c r="AC54" s="83" t="s">
        <v>332</v>
      </c>
      <c r="AD54" s="83" t="s">
        <v>332</v>
      </c>
      <c r="AE54" s="83" t="s">
        <v>332</v>
      </c>
      <c r="AF54" s="83" t="s">
        <v>332</v>
      </c>
      <c r="AG54" s="83" t="s">
        <v>332</v>
      </c>
      <c r="AH54" s="83" t="s">
        <v>508</v>
      </c>
      <c r="AI54" s="83" t="s">
        <v>332</v>
      </c>
      <c r="AJ54" s="83" t="s">
        <v>332</v>
      </c>
      <c r="AK54" s="83"/>
      <c r="AL54" s="87"/>
      <c r="AM54" s="87"/>
      <c r="AN54" s="76"/>
      <c r="AO54" s="87"/>
    </row>
    <row r="55" spans="1:41" ht="50.1" customHeight="1" x14ac:dyDescent="0.4">
      <c r="A55" s="155">
        <v>7</v>
      </c>
      <c r="B55" s="79" t="s">
        <v>368</v>
      </c>
      <c r="C55" s="79" t="s">
        <v>368</v>
      </c>
      <c r="D55" s="79" t="s">
        <v>368</v>
      </c>
      <c r="E55" s="79" t="s">
        <v>368</v>
      </c>
      <c r="F55" s="79" t="s">
        <v>368</v>
      </c>
      <c r="G55" s="79" t="s">
        <v>368</v>
      </c>
      <c r="H55" s="79" t="s">
        <v>368</v>
      </c>
      <c r="I55" s="79" t="s">
        <v>368</v>
      </c>
      <c r="J55" s="79" t="s">
        <v>368</v>
      </c>
      <c r="K55" s="79" t="s">
        <v>368</v>
      </c>
      <c r="L55" s="79" t="s">
        <v>368</v>
      </c>
      <c r="M55" s="79" t="s">
        <v>368</v>
      </c>
      <c r="N55" s="79" t="s">
        <v>368</v>
      </c>
      <c r="O55" s="79" t="s">
        <v>368</v>
      </c>
      <c r="P55" s="79" t="s">
        <v>368</v>
      </c>
      <c r="Q55" s="79" t="s">
        <v>368</v>
      </c>
      <c r="R55" s="79" t="s">
        <v>368</v>
      </c>
      <c r="S55" s="79"/>
      <c r="T55" s="72" t="s">
        <v>177</v>
      </c>
      <c r="U55" s="85"/>
      <c r="V55" s="72" t="s">
        <v>177</v>
      </c>
      <c r="W55" s="85"/>
      <c r="X55" s="85"/>
      <c r="Y55" s="73" t="s">
        <v>219</v>
      </c>
      <c r="Z55" s="73" t="s">
        <v>219</v>
      </c>
      <c r="AA55" s="73" t="s">
        <v>219</v>
      </c>
      <c r="AB55" s="73" t="s">
        <v>219</v>
      </c>
      <c r="AC55" s="73" t="s">
        <v>219</v>
      </c>
      <c r="AD55" s="73" t="s">
        <v>219</v>
      </c>
      <c r="AE55" s="73" t="s">
        <v>219</v>
      </c>
      <c r="AF55" s="73" t="s">
        <v>219</v>
      </c>
      <c r="AG55" s="73" t="s">
        <v>219</v>
      </c>
      <c r="AH55" s="73" t="s">
        <v>219</v>
      </c>
      <c r="AI55" s="73" t="s">
        <v>219</v>
      </c>
      <c r="AJ55" s="73" t="s">
        <v>219</v>
      </c>
      <c r="AK55" s="73"/>
      <c r="AL55" s="133"/>
      <c r="AM55" s="85"/>
      <c r="AN55" s="133"/>
      <c r="AO55" s="85"/>
    </row>
    <row r="56" spans="1:41" ht="50.1" customHeight="1" x14ac:dyDescent="0.4">
      <c r="A56" s="155">
        <v>7</v>
      </c>
      <c r="B56" s="79" t="s">
        <v>369</v>
      </c>
      <c r="C56" s="79" t="s">
        <v>369</v>
      </c>
      <c r="D56" s="79" t="s">
        <v>369</v>
      </c>
      <c r="E56" s="79" t="s">
        <v>369</v>
      </c>
      <c r="F56" s="79" t="s">
        <v>369</v>
      </c>
      <c r="G56" s="79" t="s">
        <v>369</v>
      </c>
      <c r="H56" s="79" t="s">
        <v>369</v>
      </c>
      <c r="I56" s="79" t="s">
        <v>369</v>
      </c>
      <c r="J56" s="79" t="s">
        <v>369</v>
      </c>
      <c r="K56" s="79" t="s">
        <v>369</v>
      </c>
      <c r="L56" s="79" t="s">
        <v>369</v>
      </c>
      <c r="M56" s="79" t="s">
        <v>369</v>
      </c>
      <c r="N56" s="79" t="s">
        <v>369</v>
      </c>
      <c r="O56" s="79" t="s">
        <v>369</v>
      </c>
      <c r="P56" s="79" t="s">
        <v>369</v>
      </c>
      <c r="Q56" s="79" t="s">
        <v>369</v>
      </c>
      <c r="R56" s="79" t="s">
        <v>369</v>
      </c>
      <c r="S56" s="79"/>
      <c r="T56" s="72" t="s">
        <v>178</v>
      </c>
      <c r="U56" s="85"/>
      <c r="V56" s="72" t="s">
        <v>178</v>
      </c>
      <c r="W56" s="85"/>
      <c r="X56" s="85"/>
      <c r="Y56" s="73" t="s">
        <v>220</v>
      </c>
      <c r="Z56" s="73" t="s">
        <v>220</v>
      </c>
      <c r="AA56" s="73" t="s">
        <v>238</v>
      </c>
      <c r="AB56" s="73" t="s">
        <v>238</v>
      </c>
      <c r="AC56" s="73" t="s">
        <v>220</v>
      </c>
      <c r="AD56" s="73" t="s">
        <v>220</v>
      </c>
      <c r="AE56" s="73" t="s">
        <v>220</v>
      </c>
      <c r="AF56" s="73" t="s">
        <v>238</v>
      </c>
      <c r="AG56" s="73" t="s">
        <v>220</v>
      </c>
      <c r="AH56" s="73" t="s">
        <v>220</v>
      </c>
      <c r="AI56" s="73" t="s">
        <v>220</v>
      </c>
      <c r="AJ56" s="73" t="s">
        <v>238</v>
      </c>
      <c r="AK56" s="73"/>
      <c r="AL56" s="73"/>
      <c r="AM56" s="133"/>
      <c r="AN56" s="79"/>
      <c r="AO56" s="85"/>
    </row>
    <row r="57" spans="1:41" ht="50.1" customHeight="1" x14ac:dyDescent="0.4">
      <c r="A57" s="155">
        <v>7</v>
      </c>
      <c r="B57" s="85"/>
      <c r="C57" s="85"/>
      <c r="D57" s="85"/>
      <c r="E57" s="85"/>
      <c r="F57" s="85"/>
      <c r="G57" s="85"/>
      <c r="H57" s="85"/>
      <c r="I57" s="85"/>
      <c r="J57" s="85"/>
      <c r="K57" s="85"/>
      <c r="L57" s="85"/>
      <c r="M57" s="85"/>
      <c r="N57" s="85"/>
      <c r="O57" s="85"/>
      <c r="P57" s="85"/>
      <c r="Q57" s="85"/>
      <c r="R57" s="85"/>
      <c r="S57" s="85"/>
      <c r="T57" s="72"/>
      <c r="U57" s="85"/>
      <c r="V57" s="72"/>
      <c r="W57" s="85"/>
      <c r="X57" s="85"/>
      <c r="Y57" s="73" t="s">
        <v>629</v>
      </c>
      <c r="Z57" s="73" t="str">
        <f>Y57</f>
        <v>催事等のために期間又は時間を限定して設置等するものは、質の高い広告景観を演出する</v>
      </c>
      <c r="AA57" s="73" t="str">
        <f t="shared" ref="AA57:AJ57" si="0">Z57</f>
        <v>催事等のために期間又は時間を限定して設置等するものは、質の高い広告景観を演出する</v>
      </c>
      <c r="AB57" s="73" t="str">
        <f t="shared" si="0"/>
        <v>催事等のために期間又は時間を限定して設置等するものは、質の高い広告景観を演出する</v>
      </c>
      <c r="AC57" s="73" t="str">
        <f t="shared" si="0"/>
        <v>催事等のために期間又は時間を限定して設置等するものは、質の高い広告景観を演出する</v>
      </c>
      <c r="AD57" s="73" t="str">
        <f t="shared" si="0"/>
        <v>催事等のために期間又は時間を限定して設置等するものは、質の高い広告景観を演出する</v>
      </c>
      <c r="AE57" s="73" t="str">
        <f t="shared" si="0"/>
        <v>催事等のために期間又は時間を限定して設置等するものは、質の高い広告景観を演出する</v>
      </c>
      <c r="AF57" s="73" t="str">
        <f t="shared" si="0"/>
        <v>催事等のために期間又は時間を限定して設置等するものは、質の高い広告景観を演出する</v>
      </c>
      <c r="AG57" s="73" t="str">
        <f t="shared" si="0"/>
        <v>催事等のために期間又は時間を限定して設置等するものは、質の高い広告景観を演出する</v>
      </c>
      <c r="AH57" s="73" t="str">
        <f t="shared" si="0"/>
        <v>催事等のために期間又は時間を限定して設置等するものは、質の高い広告景観を演出する</v>
      </c>
      <c r="AI57" s="73" t="str">
        <f t="shared" si="0"/>
        <v>催事等のために期間又は時間を限定して設置等するものは、質の高い広告景観を演出する</v>
      </c>
      <c r="AJ57" s="73" t="str">
        <f t="shared" si="0"/>
        <v>催事等のために期間又は時間を限定して設置等するものは、質の高い広告景観を演出する</v>
      </c>
      <c r="AK57" s="73"/>
      <c r="AL57" s="73"/>
      <c r="AM57" s="77"/>
      <c r="AN57" s="85"/>
      <c r="AO57" s="85"/>
    </row>
    <row r="58" spans="1:41" ht="50.1" customHeight="1" x14ac:dyDescent="0.4">
      <c r="A58" s="155">
        <v>7</v>
      </c>
      <c r="B58" s="85"/>
      <c r="C58" s="85"/>
      <c r="D58" s="85"/>
      <c r="E58" s="85"/>
      <c r="F58" s="85"/>
      <c r="G58" s="85"/>
      <c r="H58" s="85"/>
      <c r="I58" s="85"/>
      <c r="J58" s="85"/>
      <c r="K58" s="85"/>
      <c r="L58" s="85"/>
      <c r="M58" s="85"/>
      <c r="N58" s="85"/>
      <c r="O58" s="85"/>
      <c r="P58" s="85"/>
      <c r="Q58" s="85"/>
      <c r="R58" s="85"/>
      <c r="S58" s="85"/>
      <c r="T58" s="72"/>
      <c r="U58" s="85"/>
      <c r="V58" s="72"/>
      <c r="W58" s="85"/>
      <c r="X58" s="85"/>
      <c r="Y58" s="73"/>
      <c r="Z58" s="132" t="s">
        <v>571</v>
      </c>
      <c r="AA58" s="132" t="s">
        <v>571</v>
      </c>
      <c r="AB58" s="132" t="s">
        <v>571</v>
      </c>
      <c r="AC58" s="73"/>
      <c r="AD58" s="73" t="s">
        <v>570</v>
      </c>
      <c r="AE58" s="73" t="s">
        <v>570</v>
      </c>
      <c r="AF58" s="73" t="s">
        <v>570</v>
      </c>
      <c r="AG58" s="73"/>
      <c r="AH58" s="73" t="s">
        <v>570</v>
      </c>
      <c r="AI58" s="73" t="s">
        <v>570</v>
      </c>
      <c r="AJ58" s="73" t="s">
        <v>570</v>
      </c>
      <c r="AK58" s="73"/>
      <c r="AL58" s="73"/>
      <c r="AM58" s="77"/>
      <c r="AN58" s="85"/>
      <c r="AO58" s="85"/>
    </row>
    <row r="59" spans="1:41" ht="50.1" customHeight="1" x14ac:dyDescent="0.4">
      <c r="A59" s="155">
        <v>7</v>
      </c>
      <c r="B59" s="85"/>
      <c r="C59" s="85"/>
      <c r="D59" s="85"/>
      <c r="E59" s="85"/>
      <c r="F59" s="85"/>
      <c r="G59" s="85"/>
      <c r="H59" s="85"/>
      <c r="I59" s="85"/>
      <c r="J59" s="85"/>
      <c r="K59" s="85"/>
      <c r="L59" s="85"/>
      <c r="M59" s="85"/>
      <c r="N59" s="85"/>
      <c r="O59" s="85"/>
      <c r="P59" s="85"/>
      <c r="Q59" s="85"/>
      <c r="R59" s="85"/>
      <c r="S59" s="85"/>
      <c r="T59" s="72"/>
      <c r="U59" s="85"/>
      <c r="V59" s="72"/>
      <c r="W59" s="85"/>
      <c r="X59" s="85"/>
      <c r="Y59" s="73"/>
      <c r="Z59" s="132" t="s">
        <v>573</v>
      </c>
      <c r="AA59" s="132" t="s">
        <v>573</v>
      </c>
      <c r="AB59" s="132" t="s">
        <v>573</v>
      </c>
      <c r="AC59" s="73"/>
      <c r="AD59" s="73" t="s">
        <v>572</v>
      </c>
      <c r="AE59" s="73" t="s">
        <v>572</v>
      </c>
      <c r="AF59" s="73" t="s">
        <v>572</v>
      </c>
      <c r="AG59" s="73"/>
      <c r="AH59" s="73" t="s">
        <v>572</v>
      </c>
      <c r="AI59" s="73" t="s">
        <v>572</v>
      </c>
      <c r="AJ59" s="73" t="s">
        <v>572</v>
      </c>
      <c r="AK59" s="73"/>
      <c r="AL59" s="73"/>
      <c r="AM59" s="77"/>
      <c r="AN59" s="85"/>
      <c r="AO59" s="85"/>
    </row>
    <row r="60" spans="1:41" ht="50.1" customHeight="1" x14ac:dyDescent="0.4">
      <c r="A60" s="155">
        <v>7</v>
      </c>
      <c r="B60" s="85"/>
      <c r="C60" s="85"/>
      <c r="D60" s="85"/>
      <c r="E60" s="85"/>
      <c r="F60" s="85"/>
      <c r="G60" s="85"/>
      <c r="H60" s="85"/>
      <c r="I60" s="85"/>
      <c r="J60" s="85"/>
      <c r="K60" s="85"/>
      <c r="L60" s="85"/>
      <c r="M60" s="85"/>
      <c r="N60" s="85"/>
      <c r="O60" s="85"/>
      <c r="P60" s="85"/>
      <c r="Q60" s="85"/>
      <c r="R60" s="85"/>
      <c r="S60" s="85"/>
      <c r="T60" s="72"/>
      <c r="U60" s="85"/>
      <c r="V60" s="72"/>
      <c r="W60" s="85"/>
      <c r="X60" s="85"/>
      <c r="Y60" s="73"/>
      <c r="Z60" s="132" t="s">
        <v>575</v>
      </c>
      <c r="AA60" s="132" t="s">
        <v>575</v>
      </c>
      <c r="AB60" s="132" t="s">
        <v>575</v>
      </c>
      <c r="AC60" s="73"/>
      <c r="AD60" s="73" t="s">
        <v>574</v>
      </c>
      <c r="AE60" s="73" t="s">
        <v>574</v>
      </c>
      <c r="AF60" s="73" t="s">
        <v>574</v>
      </c>
      <c r="AG60" s="73"/>
      <c r="AH60" s="73" t="s">
        <v>574</v>
      </c>
      <c r="AI60" s="73" t="s">
        <v>574</v>
      </c>
      <c r="AJ60" s="73" t="s">
        <v>574</v>
      </c>
      <c r="AK60" s="73"/>
      <c r="AL60" s="73"/>
      <c r="AM60" s="77"/>
      <c r="AN60" s="85"/>
      <c r="AO60" s="85"/>
    </row>
    <row r="61" spans="1:41" ht="50.1" customHeight="1" x14ac:dyDescent="0.4">
      <c r="A61" s="155">
        <v>7</v>
      </c>
      <c r="B61" s="85"/>
      <c r="C61" s="85"/>
      <c r="D61" s="85"/>
      <c r="E61" s="85"/>
      <c r="F61" s="85"/>
      <c r="G61" s="85"/>
      <c r="H61" s="85"/>
      <c r="I61" s="85"/>
      <c r="J61" s="85"/>
      <c r="K61" s="85"/>
      <c r="L61" s="85"/>
      <c r="M61" s="85"/>
      <c r="N61" s="85"/>
      <c r="O61" s="85"/>
      <c r="P61" s="85"/>
      <c r="Q61" s="85"/>
      <c r="R61" s="85"/>
      <c r="S61" s="85"/>
      <c r="T61" s="72"/>
      <c r="U61" s="85"/>
      <c r="V61" s="72"/>
      <c r="W61" s="85"/>
      <c r="X61" s="85"/>
      <c r="Y61" s="73"/>
      <c r="Z61" s="132" t="s">
        <v>577</v>
      </c>
      <c r="AA61" s="132" t="s">
        <v>577</v>
      </c>
      <c r="AB61" s="132" t="s">
        <v>577</v>
      </c>
      <c r="AC61" s="73"/>
      <c r="AD61" s="73" t="s">
        <v>576</v>
      </c>
      <c r="AE61" s="73" t="s">
        <v>576</v>
      </c>
      <c r="AF61" s="73" t="s">
        <v>576</v>
      </c>
      <c r="AG61" s="73"/>
      <c r="AH61" s="73" t="s">
        <v>576</v>
      </c>
      <c r="AI61" s="73" t="s">
        <v>576</v>
      </c>
      <c r="AJ61" s="73" t="s">
        <v>576</v>
      </c>
      <c r="AK61" s="73"/>
      <c r="AL61" s="73"/>
      <c r="AM61" s="77"/>
      <c r="AN61" s="85"/>
      <c r="AO61" s="85"/>
    </row>
    <row r="62" spans="1:41" ht="50.1" customHeight="1" x14ac:dyDescent="0.4">
      <c r="A62" s="155">
        <v>7</v>
      </c>
      <c r="B62" s="85"/>
      <c r="C62" s="85"/>
      <c r="D62" s="85"/>
      <c r="E62" s="85"/>
      <c r="F62" s="85"/>
      <c r="G62" s="85"/>
      <c r="H62" s="85"/>
      <c r="I62" s="85"/>
      <c r="J62" s="85"/>
      <c r="K62" s="85"/>
      <c r="L62" s="85"/>
      <c r="M62" s="85"/>
      <c r="N62" s="85"/>
      <c r="O62" s="85"/>
      <c r="P62" s="85"/>
      <c r="Q62" s="85"/>
      <c r="R62" s="85"/>
      <c r="S62" s="85"/>
      <c r="T62" s="72"/>
      <c r="U62" s="85"/>
      <c r="V62" s="72"/>
      <c r="W62" s="85"/>
      <c r="X62" s="85"/>
      <c r="Y62" s="73"/>
      <c r="Z62" s="132" t="s">
        <v>630</v>
      </c>
      <c r="AA62" s="132" t="str">
        <f>Z62</f>
        <v>非自己用広告物の設置等は、主催、共催、協賛、協力等の位置づけのある企業とし、位置づけを明記する。</v>
      </c>
      <c r="AB62" s="132" t="str">
        <f>Z62</f>
        <v>非自己用広告物の設置等は、主催、共催、協賛、協力等の位置づけのある企業とし、位置づけを明記する。</v>
      </c>
      <c r="AC62" s="73"/>
      <c r="AD62" s="73" t="str">
        <f>Z62</f>
        <v>非自己用広告物の設置等は、主催、共催、協賛、協力等の位置づけのある企業とし、位置づけを明記する。</v>
      </c>
      <c r="AE62" s="73" t="str">
        <f>Z62</f>
        <v>非自己用広告物の設置等は、主催、共催、協賛、協力等の位置づけのある企業とし、位置づけを明記する。</v>
      </c>
      <c r="AF62" s="73" t="str">
        <f>Z62</f>
        <v>非自己用広告物の設置等は、主催、共催、協賛、協力等の位置づけのある企業とし、位置づけを明記する。</v>
      </c>
      <c r="AG62" s="73"/>
      <c r="AH62" s="73" t="str">
        <f>Z62</f>
        <v>非自己用広告物の設置等は、主催、共催、協賛、協力等の位置づけのある企業とし、位置づけを明記する。</v>
      </c>
      <c r="AI62" s="73" t="str">
        <f>Z62</f>
        <v>非自己用広告物の設置等は、主催、共催、協賛、協力等の位置づけのある企業とし、位置づけを明記する。</v>
      </c>
      <c r="AJ62" s="73" t="str">
        <f>Z62</f>
        <v>非自己用広告物の設置等は、主催、共催、協賛、協力等の位置づけのある企業とし、位置づけを明記する。</v>
      </c>
      <c r="AK62" s="73"/>
      <c r="AL62" s="73"/>
      <c r="AM62" s="77"/>
      <c r="AN62" s="85"/>
      <c r="AO62" s="85"/>
    </row>
    <row r="63" spans="1:41" s="62" customFormat="1" ht="50.1" customHeight="1" x14ac:dyDescent="0.4">
      <c r="A63" s="155">
        <v>8</v>
      </c>
      <c r="B63" s="83" t="s">
        <v>398</v>
      </c>
      <c r="C63" s="83" t="s">
        <v>398</v>
      </c>
      <c r="D63" s="83" t="s">
        <v>398</v>
      </c>
      <c r="E63" s="83" t="s">
        <v>398</v>
      </c>
      <c r="F63" s="83" t="s">
        <v>398</v>
      </c>
      <c r="G63" s="83" t="s">
        <v>398</v>
      </c>
      <c r="H63" s="83" t="s">
        <v>398</v>
      </c>
      <c r="I63" s="83" t="s">
        <v>398</v>
      </c>
      <c r="J63" s="83" t="s">
        <v>398</v>
      </c>
      <c r="K63" s="83" t="s">
        <v>398</v>
      </c>
      <c r="L63" s="83" t="s">
        <v>398</v>
      </c>
      <c r="M63" s="83" t="s">
        <v>398</v>
      </c>
      <c r="N63" s="83" t="s">
        <v>398</v>
      </c>
      <c r="O63" s="83" t="s">
        <v>398</v>
      </c>
      <c r="P63" s="83" t="s">
        <v>398</v>
      </c>
      <c r="Q63" s="83" t="s">
        <v>398</v>
      </c>
      <c r="R63" s="83" t="s">
        <v>398</v>
      </c>
      <c r="S63" s="83"/>
      <c r="T63" s="75" t="s">
        <v>259</v>
      </c>
      <c r="U63" s="87"/>
      <c r="V63" s="75" t="s">
        <v>259</v>
      </c>
      <c r="W63" s="87"/>
      <c r="X63" s="87"/>
      <c r="Y63" s="83" t="s">
        <v>631</v>
      </c>
      <c r="Z63" s="83" t="str">
        <f>Y63</f>
        <v>８　屋根・屋上に関する事項　（ガイドライン　Ｐ43）</v>
      </c>
      <c r="AA63" s="83" t="str">
        <f>Y63</f>
        <v>８　屋根・屋上に関する事項　（ガイドライン　Ｐ43）</v>
      </c>
      <c r="AB63" s="83" t="str">
        <f>Y63</f>
        <v>８　屋根・屋上に関する事項　（ガイドライン　Ｐ43）</v>
      </c>
      <c r="AC63" s="83" t="str">
        <f>Y63</f>
        <v>８　屋根・屋上に関する事項　（ガイドライン　Ｐ43）</v>
      </c>
      <c r="AD63" s="83" t="str">
        <f>Y63</f>
        <v>８　屋根・屋上に関する事項　（ガイドライン　Ｐ43）</v>
      </c>
      <c r="AE63" s="83" t="str">
        <f>Y63</f>
        <v>８　屋根・屋上に関する事項　（ガイドライン　Ｐ43）</v>
      </c>
      <c r="AF63" s="83" t="str">
        <f>Y63</f>
        <v>８　屋根・屋上に関する事項　（ガイドライン　Ｐ43）</v>
      </c>
      <c r="AG63" s="83" t="str">
        <f>Y63</f>
        <v>８　屋根・屋上に関する事項　（ガイドライン　Ｐ43）</v>
      </c>
      <c r="AH63" s="83" t="str">
        <f>Y63</f>
        <v>８　屋根・屋上に関する事項　（ガイドライン　Ｐ43）</v>
      </c>
      <c r="AI63" s="83" t="str">
        <f>Y63</f>
        <v>８　屋根・屋上に関する事項　（ガイドライン　Ｐ43）</v>
      </c>
      <c r="AJ63" s="83" t="str">
        <f>Y63</f>
        <v>８　屋根・屋上に関する事項　（ガイドライン　Ｐ43）</v>
      </c>
      <c r="AK63" s="83"/>
      <c r="AL63" s="76"/>
      <c r="AM63" s="76"/>
      <c r="AN63" s="87"/>
      <c r="AO63" s="87"/>
    </row>
    <row r="64" spans="1:41" s="62" customFormat="1" ht="50.1" customHeight="1" x14ac:dyDescent="0.4">
      <c r="A64" s="155"/>
      <c r="B64" s="83" t="s">
        <v>407</v>
      </c>
      <c r="C64" s="83" t="s">
        <v>407</v>
      </c>
      <c r="D64" s="83" t="s">
        <v>407</v>
      </c>
      <c r="E64" s="83" t="s">
        <v>407</v>
      </c>
      <c r="F64" s="83" t="s">
        <v>407</v>
      </c>
      <c r="G64" s="83" t="s">
        <v>407</v>
      </c>
      <c r="H64" s="83" t="s">
        <v>407</v>
      </c>
      <c r="I64" s="83" t="s">
        <v>407</v>
      </c>
      <c r="J64" s="83" t="s">
        <v>407</v>
      </c>
      <c r="K64" s="83" t="s">
        <v>407</v>
      </c>
      <c r="L64" s="83" t="s">
        <v>407</v>
      </c>
      <c r="M64" s="83" t="s">
        <v>407</v>
      </c>
      <c r="N64" s="83" t="s">
        <v>407</v>
      </c>
      <c r="O64" s="83" t="s">
        <v>407</v>
      </c>
      <c r="P64" s="83" t="s">
        <v>407</v>
      </c>
      <c r="Q64" s="83" t="s">
        <v>407</v>
      </c>
      <c r="R64" s="83" t="s">
        <v>407</v>
      </c>
      <c r="S64" s="83"/>
      <c r="T64" s="75" t="s">
        <v>343</v>
      </c>
      <c r="U64" s="75" t="s">
        <v>343</v>
      </c>
      <c r="V64" s="75" t="s">
        <v>343</v>
      </c>
      <c r="W64" s="75" t="s">
        <v>343</v>
      </c>
      <c r="X64" s="75"/>
      <c r="Y64" s="83" t="s">
        <v>333</v>
      </c>
      <c r="Z64" s="83" t="s">
        <v>333</v>
      </c>
      <c r="AA64" s="83" t="s">
        <v>333</v>
      </c>
      <c r="AB64" s="83" t="s">
        <v>333</v>
      </c>
      <c r="AC64" s="83" t="s">
        <v>333</v>
      </c>
      <c r="AD64" s="83" t="s">
        <v>333</v>
      </c>
      <c r="AE64" s="83" t="s">
        <v>333</v>
      </c>
      <c r="AF64" s="83" t="s">
        <v>333</v>
      </c>
      <c r="AG64" s="83" t="s">
        <v>333</v>
      </c>
      <c r="AH64" s="83" t="s">
        <v>509</v>
      </c>
      <c r="AI64" s="83" t="s">
        <v>333</v>
      </c>
      <c r="AJ64" s="83" t="s">
        <v>333</v>
      </c>
      <c r="AK64" s="83"/>
      <c r="AL64" s="76"/>
      <c r="AM64" s="76"/>
      <c r="AN64" s="87"/>
      <c r="AO64" s="87"/>
    </row>
    <row r="65" spans="1:41" ht="50.1" customHeight="1" x14ac:dyDescent="0.4">
      <c r="A65" s="154"/>
      <c r="B65" s="79" t="s">
        <v>370</v>
      </c>
      <c r="C65" s="79" t="s">
        <v>370</v>
      </c>
      <c r="D65" s="79" t="s">
        <v>370</v>
      </c>
      <c r="E65" s="79" t="s">
        <v>370</v>
      </c>
      <c r="F65" s="79" t="s">
        <v>370</v>
      </c>
      <c r="G65" s="79" t="s">
        <v>370</v>
      </c>
      <c r="H65" s="79" t="s">
        <v>370</v>
      </c>
      <c r="I65" s="79" t="s">
        <v>370</v>
      </c>
      <c r="J65" s="79" t="s">
        <v>370</v>
      </c>
      <c r="K65" s="79" t="s">
        <v>370</v>
      </c>
      <c r="L65" s="79" t="s">
        <v>370</v>
      </c>
      <c r="M65" s="79" t="s">
        <v>370</v>
      </c>
      <c r="N65" s="79" t="s">
        <v>370</v>
      </c>
      <c r="O65" s="79" t="s">
        <v>370</v>
      </c>
      <c r="P65" s="79" t="s">
        <v>370</v>
      </c>
      <c r="Q65" s="79" t="s">
        <v>370</v>
      </c>
      <c r="R65" s="79" t="s">
        <v>370</v>
      </c>
      <c r="S65" s="79"/>
      <c r="T65" s="72" t="s">
        <v>179</v>
      </c>
      <c r="U65" s="85"/>
      <c r="V65" s="72" t="s">
        <v>179</v>
      </c>
      <c r="W65" s="85"/>
      <c r="X65" s="85"/>
      <c r="Y65" s="79" t="s">
        <v>632</v>
      </c>
      <c r="Z65" s="79" t="s">
        <v>632</v>
      </c>
      <c r="AA65" s="79" t="s">
        <v>632</v>
      </c>
      <c r="AB65" s="79" t="s">
        <v>632</v>
      </c>
      <c r="AC65" s="79" t="s">
        <v>632</v>
      </c>
      <c r="AD65" s="79" t="s">
        <v>632</v>
      </c>
      <c r="AE65" s="79" t="s">
        <v>632</v>
      </c>
      <c r="AF65" s="79" t="s">
        <v>632</v>
      </c>
      <c r="AG65" s="79" t="s">
        <v>632</v>
      </c>
      <c r="AH65" s="79" t="s">
        <v>632</v>
      </c>
      <c r="AI65" s="79" t="s">
        <v>632</v>
      </c>
      <c r="AJ65" s="79" t="s">
        <v>632</v>
      </c>
      <c r="AK65" s="79"/>
      <c r="AL65" s="73"/>
      <c r="AM65" s="73"/>
      <c r="AN65" s="85"/>
      <c r="AO65" s="85"/>
    </row>
    <row r="66" spans="1:41" ht="50.1" customHeight="1" x14ac:dyDescent="0.4">
      <c r="A66" s="154"/>
      <c r="B66" s="79" t="s">
        <v>605</v>
      </c>
      <c r="C66" s="79" t="s">
        <v>371</v>
      </c>
      <c r="D66" s="79" t="s">
        <v>371</v>
      </c>
      <c r="E66" s="79" t="s">
        <v>371</v>
      </c>
      <c r="F66" s="79" t="s">
        <v>371</v>
      </c>
      <c r="G66" s="79" t="s">
        <v>371</v>
      </c>
      <c r="H66" s="79" t="s">
        <v>371</v>
      </c>
      <c r="I66" s="79" t="s">
        <v>371</v>
      </c>
      <c r="J66" s="79" t="s">
        <v>371</v>
      </c>
      <c r="K66" s="79" t="s">
        <v>371</v>
      </c>
      <c r="L66" s="79" t="s">
        <v>371</v>
      </c>
      <c r="M66" s="79" t="s">
        <v>371</v>
      </c>
      <c r="N66" s="79" t="s">
        <v>371</v>
      </c>
      <c r="O66" s="79" t="s">
        <v>371</v>
      </c>
      <c r="P66" s="79" t="s">
        <v>371</v>
      </c>
      <c r="Q66" s="79" t="s">
        <v>371</v>
      </c>
      <c r="R66" s="79" t="s">
        <v>371</v>
      </c>
      <c r="S66" s="79"/>
      <c r="T66" s="72" t="s">
        <v>180</v>
      </c>
      <c r="U66" s="85"/>
      <c r="V66" s="72" t="s">
        <v>180</v>
      </c>
      <c r="W66" s="85"/>
      <c r="X66" s="85"/>
      <c r="Y66" s="85"/>
      <c r="Z66" s="85"/>
      <c r="AA66" s="85"/>
      <c r="AB66" s="85"/>
      <c r="AC66" s="85"/>
      <c r="AD66" s="85"/>
      <c r="AE66" s="85"/>
      <c r="AF66" s="85"/>
      <c r="AG66" s="85"/>
      <c r="AH66" s="85"/>
      <c r="AI66" s="85"/>
      <c r="AJ66" s="85"/>
      <c r="AK66" s="85"/>
      <c r="AL66" s="133"/>
      <c r="AM66" s="73"/>
      <c r="AN66" s="133"/>
      <c r="AO66" s="85"/>
    </row>
    <row r="67" spans="1:41" ht="50.1" customHeight="1" x14ac:dyDescent="0.4">
      <c r="A67" s="154"/>
      <c r="B67" s="85"/>
      <c r="C67" s="85"/>
      <c r="D67" s="85"/>
      <c r="E67" s="85"/>
      <c r="F67" s="85"/>
      <c r="G67" s="85"/>
      <c r="H67" s="85"/>
      <c r="I67" s="85"/>
      <c r="J67" s="85"/>
      <c r="K67" s="85"/>
      <c r="L67" s="85"/>
      <c r="M67" s="85"/>
      <c r="N67" s="85"/>
      <c r="O67" s="85"/>
      <c r="P67" s="85"/>
      <c r="Q67" s="85"/>
      <c r="R67" s="85"/>
      <c r="S67" s="85"/>
      <c r="T67" s="72" t="s">
        <v>181</v>
      </c>
      <c r="U67" s="85"/>
      <c r="V67" s="72" t="s">
        <v>181</v>
      </c>
      <c r="W67" s="85"/>
      <c r="X67" s="85"/>
      <c r="Y67" s="85"/>
      <c r="Z67" s="85"/>
      <c r="AA67" s="85"/>
      <c r="AB67" s="85"/>
      <c r="AC67" s="85"/>
      <c r="AD67" s="85"/>
      <c r="AE67" s="85"/>
      <c r="AF67" s="85"/>
      <c r="AG67" s="85"/>
      <c r="AH67" s="85"/>
      <c r="AI67" s="85"/>
      <c r="AJ67" s="85"/>
      <c r="AK67" s="85"/>
      <c r="AL67" s="73"/>
      <c r="AM67" s="133"/>
      <c r="AN67" s="73"/>
      <c r="AO67" s="85"/>
    </row>
    <row r="68" spans="1:41" ht="50.1" customHeight="1" x14ac:dyDescent="0.4">
      <c r="A68" s="154"/>
      <c r="B68" s="85"/>
      <c r="C68" s="85"/>
      <c r="D68" s="85"/>
      <c r="E68" s="85"/>
      <c r="F68" s="85"/>
      <c r="G68" s="85"/>
      <c r="H68" s="85"/>
      <c r="I68" s="85"/>
      <c r="J68" s="85"/>
      <c r="K68" s="85"/>
      <c r="L68" s="85"/>
      <c r="M68" s="85"/>
      <c r="N68" s="85"/>
      <c r="O68" s="85"/>
      <c r="P68" s="85"/>
      <c r="Q68" s="85"/>
      <c r="R68" s="85"/>
      <c r="S68" s="85"/>
      <c r="T68" s="72" t="s">
        <v>182</v>
      </c>
      <c r="U68" s="85"/>
      <c r="V68" s="72" t="s">
        <v>182</v>
      </c>
      <c r="W68" s="85"/>
      <c r="X68" s="85"/>
      <c r="Y68" s="85"/>
      <c r="Z68" s="85"/>
      <c r="AA68" s="85"/>
      <c r="AB68" s="85"/>
      <c r="AC68" s="85"/>
      <c r="AD68" s="85"/>
      <c r="AE68" s="85"/>
      <c r="AF68" s="85"/>
      <c r="AG68" s="85"/>
      <c r="AH68" s="85"/>
      <c r="AI68" s="85"/>
      <c r="AJ68" s="85"/>
      <c r="AK68" s="85"/>
      <c r="AL68" s="73"/>
      <c r="AM68" s="73"/>
      <c r="AN68" s="73"/>
      <c r="AO68" s="85"/>
    </row>
    <row r="69" spans="1:41" s="62" customFormat="1" ht="50.1" customHeight="1" x14ac:dyDescent="0.4">
      <c r="A69" s="155">
        <v>9</v>
      </c>
      <c r="B69" s="83" t="s">
        <v>482</v>
      </c>
      <c r="C69" s="83" t="s">
        <v>482</v>
      </c>
      <c r="D69" s="83" t="s">
        <v>482</v>
      </c>
      <c r="E69" s="83" t="s">
        <v>482</v>
      </c>
      <c r="F69" s="83" t="s">
        <v>482</v>
      </c>
      <c r="G69" s="83" t="s">
        <v>482</v>
      </c>
      <c r="H69" s="83" t="s">
        <v>482</v>
      </c>
      <c r="I69" s="83" t="s">
        <v>482</v>
      </c>
      <c r="J69" s="83" t="s">
        <v>482</v>
      </c>
      <c r="K69" s="83" t="s">
        <v>482</v>
      </c>
      <c r="L69" s="83" t="s">
        <v>482</v>
      </c>
      <c r="M69" s="83" t="s">
        <v>482</v>
      </c>
      <c r="N69" s="83" t="s">
        <v>482</v>
      </c>
      <c r="O69" s="83" t="s">
        <v>482</v>
      </c>
      <c r="P69" s="83" t="s">
        <v>482</v>
      </c>
      <c r="Q69" s="83" t="s">
        <v>482</v>
      </c>
      <c r="R69" s="83" t="s">
        <v>482</v>
      </c>
      <c r="S69" s="83"/>
      <c r="T69" s="75" t="s">
        <v>260</v>
      </c>
      <c r="U69" s="87"/>
      <c r="V69" s="75" t="s">
        <v>260</v>
      </c>
      <c r="W69" s="87"/>
      <c r="X69" s="87"/>
      <c r="Y69" s="83" t="s">
        <v>633</v>
      </c>
      <c r="Z69" s="83" t="str">
        <f>Y69</f>
        <v>９　駐車場・駐輪施設に関する事項　（ガイドライン　Ｐ44）</v>
      </c>
      <c r="AA69" s="83" t="str">
        <f>Y69</f>
        <v>９　駐車場・駐輪施設に関する事項　（ガイドライン　Ｐ44）</v>
      </c>
      <c r="AB69" s="83" t="str">
        <f>Y69</f>
        <v>９　駐車場・駐輪施設に関する事項　（ガイドライン　Ｐ44）</v>
      </c>
      <c r="AC69" s="83" t="str">
        <f>Y69</f>
        <v>９　駐車場・駐輪施設に関する事項　（ガイドライン　Ｐ44）</v>
      </c>
      <c r="AD69" s="83" t="str">
        <f>Y69</f>
        <v>９　駐車場・駐輪施設に関する事項　（ガイドライン　Ｐ44）</v>
      </c>
      <c r="AE69" s="83" t="str">
        <f>Y69</f>
        <v>９　駐車場・駐輪施設に関する事項　（ガイドライン　Ｐ44）</v>
      </c>
      <c r="AF69" s="83" t="str">
        <f>Y69</f>
        <v>９　駐車場・駐輪施設に関する事項　（ガイドライン　Ｐ44）</v>
      </c>
      <c r="AG69" s="83" t="str">
        <f>Y69</f>
        <v>９　駐車場・駐輪施設に関する事項　（ガイドライン　Ｐ44）</v>
      </c>
      <c r="AH69" s="83" t="str">
        <f>Y69</f>
        <v>９　駐車場・駐輪施設に関する事項　（ガイドライン　Ｐ44）</v>
      </c>
      <c r="AI69" s="83" t="str">
        <f>Y69</f>
        <v>９　駐車場・駐輪施設に関する事項　（ガイドライン　Ｐ44）</v>
      </c>
      <c r="AJ69" s="83" t="str">
        <f>Y69</f>
        <v>９　駐車場・駐輪施設に関する事項　（ガイドライン　Ｐ44）</v>
      </c>
      <c r="AK69" s="83"/>
      <c r="AL69" s="76"/>
      <c r="AM69" s="76"/>
      <c r="AN69" s="76"/>
      <c r="AO69" s="87"/>
    </row>
    <row r="70" spans="1:41" s="62" customFormat="1" ht="50.1" customHeight="1" x14ac:dyDescent="0.4">
      <c r="A70" s="155"/>
      <c r="B70" s="83" t="s">
        <v>408</v>
      </c>
      <c r="C70" s="83" t="s">
        <v>408</v>
      </c>
      <c r="D70" s="83" t="s">
        <v>408</v>
      </c>
      <c r="E70" s="83" t="s">
        <v>408</v>
      </c>
      <c r="F70" s="83" t="s">
        <v>408</v>
      </c>
      <c r="G70" s="83" t="s">
        <v>408</v>
      </c>
      <c r="H70" s="83" t="s">
        <v>408</v>
      </c>
      <c r="I70" s="83" t="s">
        <v>408</v>
      </c>
      <c r="J70" s="83" t="s">
        <v>408</v>
      </c>
      <c r="K70" s="83" t="s">
        <v>408</v>
      </c>
      <c r="L70" s="83" t="s">
        <v>408</v>
      </c>
      <c r="M70" s="83" t="s">
        <v>408</v>
      </c>
      <c r="N70" s="83" t="s">
        <v>408</v>
      </c>
      <c r="O70" s="83" t="s">
        <v>408</v>
      </c>
      <c r="P70" s="83" t="s">
        <v>408</v>
      </c>
      <c r="Q70" s="83" t="s">
        <v>408</v>
      </c>
      <c r="R70" s="83" t="s">
        <v>408</v>
      </c>
      <c r="S70" s="83"/>
      <c r="T70" s="75" t="s">
        <v>343</v>
      </c>
      <c r="U70" s="75" t="s">
        <v>343</v>
      </c>
      <c r="V70" s="75" t="s">
        <v>343</v>
      </c>
      <c r="W70" s="75" t="s">
        <v>343</v>
      </c>
      <c r="X70" s="75"/>
      <c r="Y70" s="83" t="s">
        <v>334</v>
      </c>
      <c r="Z70" s="83" t="s">
        <v>334</v>
      </c>
      <c r="AA70" s="83" t="s">
        <v>334</v>
      </c>
      <c r="AB70" s="83" t="s">
        <v>334</v>
      </c>
      <c r="AC70" s="83" t="s">
        <v>334</v>
      </c>
      <c r="AD70" s="83" t="s">
        <v>334</v>
      </c>
      <c r="AE70" s="83" t="s">
        <v>334</v>
      </c>
      <c r="AF70" s="83" t="s">
        <v>334</v>
      </c>
      <c r="AG70" s="83" t="s">
        <v>334</v>
      </c>
      <c r="AH70" s="83" t="s">
        <v>510</v>
      </c>
      <c r="AI70" s="83" t="s">
        <v>334</v>
      </c>
      <c r="AJ70" s="83" t="s">
        <v>334</v>
      </c>
      <c r="AK70" s="83"/>
      <c r="AL70" s="76"/>
      <c r="AM70" s="76"/>
      <c r="AN70" s="76"/>
      <c r="AO70" s="87"/>
    </row>
    <row r="71" spans="1:41" ht="50.1" customHeight="1" x14ac:dyDescent="0.4">
      <c r="A71" s="154"/>
      <c r="B71" s="79" t="s">
        <v>372</v>
      </c>
      <c r="C71" s="79" t="s">
        <v>372</v>
      </c>
      <c r="D71" s="79" t="s">
        <v>372</v>
      </c>
      <c r="E71" s="79" t="s">
        <v>372</v>
      </c>
      <c r="F71" s="79" t="s">
        <v>372</v>
      </c>
      <c r="G71" s="79" t="s">
        <v>372</v>
      </c>
      <c r="H71" s="79" t="s">
        <v>372</v>
      </c>
      <c r="I71" s="79" t="s">
        <v>372</v>
      </c>
      <c r="J71" s="79" t="s">
        <v>372</v>
      </c>
      <c r="K71" s="79" t="s">
        <v>372</v>
      </c>
      <c r="L71" s="79" t="s">
        <v>372</v>
      </c>
      <c r="M71" s="79" t="s">
        <v>372</v>
      </c>
      <c r="N71" s="79" t="s">
        <v>372</v>
      </c>
      <c r="O71" s="79" t="s">
        <v>372</v>
      </c>
      <c r="P71" s="79" t="s">
        <v>372</v>
      </c>
      <c r="Q71" s="79" t="s">
        <v>372</v>
      </c>
      <c r="R71" s="79" t="s">
        <v>372</v>
      </c>
      <c r="S71" s="79"/>
      <c r="T71" s="78" t="s">
        <v>183</v>
      </c>
      <c r="U71" s="85"/>
      <c r="V71" s="78" t="s">
        <v>183</v>
      </c>
      <c r="W71" s="85"/>
      <c r="X71" s="85"/>
      <c r="Y71" s="132" t="s">
        <v>221</v>
      </c>
      <c r="Z71" s="132" t="s">
        <v>578</v>
      </c>
      <c r="AA71" s="73" t="s">
        <v>582</v>
      </c>
      <c r="AB71" s="73" t="s">
        <v>582</v>
      </c>
      <c r="AC71" s="73" t="s">
        <v>221</v>
      </c>
      <c r="AD71" s="132" t="s">
        <v>578</v>
      </c>
      <c r="AE71" s="73" t="s">
        <v>582</v>
      </c>
      <c r="AF71" s="73" t="s">
        <v>582</v>
      </c>
      <c r="AG71" s="73" t="s">
        <v>221</v>
      </c>
      <c r="AH71" s="132" t="s">
        <v>578</v>
      </c>
      <c r="AI71" s="73" t="s">
        <v>582</v>
      </c>
      <c r="AJ71" s="73" t="s">
        <v>582</v>
      </c>
      <c r="AK71" s="73"/>
      <c r="AL71" s="73"/>
      <c r="AM71" s="73"/>
      <c r="AN71" s="73"/>
      <c r="AO71" s="85"/>
    </row>
    <row r="72" spans="1:41" ht="78.75" customHeight="1" x14ac:dyDescent="0.4">
      <c r="A72" s="154"/>
      <c r="B72" s="79" t="s">
        <v>373</v>
      </c>
      <c r="C72" s="79" t="s">
        <v>373</v>
      </c>
      <c r="D72" s="79" t="s">
        <v>373</v>
      </c>
      <c r="E72" s="79" t="s">
        <v>373</v>
      </c>
      <c r="F72" s="79" t="s">
        <v>373</v>
      </c>
      <c r="G72" s="79" t="s">
        <v>373</v>
      </c>
      <c r="H72" s="79" t="s">
        <v>373</v>
      </c>
      <c r="I72" s="79" t="s">
        <v>373</v>
      </c>
      <c r="J72" s="79" t="s">
        <v>373</v>
      </c>
      <c r="K72" s="79" t="s">
        <v>373</v>
      </c>
      <c r="L72" s="79" t="s">
        <v>373</v>
      </c>
      <c r="M72" s="79" t="s">
        <v>373</v>
      </c>
      <c r="N72" s="79" t="s">
        <v>373</v>
      </c>
      <c r="O72" s="79" t="s">
        <v>373</v>
      </c>
      <c r="P72" s="79" t="s">
        <v>373</v>
      </c>
      <c r="Q72" s="79" t="s">
        <v>373</v>
      </c>
      <c r="R72" s="79" t="s">
        <v>373</v>
      </c>
      <c r="S72" s="79"/>
      <c r="T72" s="78"/>
      <c r="U72" s="85"/>
      <c r="V72" s="78"/>
      <c r="W72" s="85"/>
      <c r="X72" s="85"/>
      <c r="Y72" s="132" t="s">
        <v>222</v>
      </c>
      <c r="Z72" s="132" t="s">
        <v>579</v>
      </c>
      <c r="AA72" s="73" t="s">
        <v>583</v>
      </c>
      <c r="AB72" s="73" t="s">
        <v>583</v>
      </c>
      <c r="AC72" s="73" t="s">
        <v>222</v>
      </c>
      <c r="AD72" s="132" t="s">
        <v>579</v>
      </c>
      <c r="AE72" s="73" t="s">
        <v>583</v>
      </c>
      <c r="AF72" s="73" t="s">
        <v>583</v>
      </c>
      <c r="AG72" s="73" t="s">
        <v>222</v>
      </c>
      <c r="AH72" s="132" t="s">
        <v>579</v>
      </c>
      <c r="AI72" s="73" t="s">
        <v>583</v>
      </c>
      <c r="AJ72" s="73" t="s">
        <v>583</v>
      </c>
      <c r="AK72" s="73"/>
      <c r="AL72" s="73"/>
      <c r="AM72" s="73"/>
      <c r="AN72" s="133"/>
      <c r="AO72" s="85"/>
    </row>
    <row r="73" spans="1:41" ht="50.1" customHeight="1" x14ac:dyDescent="0.4">
      <c r="A73" s="154"/>
      <c r="B73" s="79" t="s">
        <v>374</v>
      </c>
      <c r="C73" s="79" t="s">
        <v>374</v>
      </c>
      <c r="D73" s="79" t="s">
        <v>374</v>
      </c>
      <c r="E73" s="79" t="s">
        <v>374</v>
      </c>
      <c r="F73" s="79" t="s">
        <v>374</v>
      </c>
      <c r="G73" s="79" t="s">
        <v>374</v>
      </c>
      <c r="H73" s="79" t="s">
        <v>374</v>
      </c>
      <c r="I73" s="79" t="s">
        <v>374</v>
      </c>
      <c r="J73" s="79" t="s">
        <v>374</v>
      </c>
      <c r="K73" s="79" t="s">
        <v>374</v>
      </c>
      <c r="L73" s="79" t="s">
        <v>374</v>
      </c>
      <c r="M73" s="79" t="s">
        <v>374</v>
      </c>
      <c r="N73" s="79" t="s">
        <v>374</v>
      </c>
      <c r="O73" s="79" t="s">
        <v>374</v>
      </c>
      <c r="P73" s="79" t="s">
        <v>374</v>
      </c>
      <c r="Q73" s="79" t="s">
        <v>374</v>
      </c>
      <c r="R73" s="79" t="s">
        <v>374</v>
      </c>
      <c r="S73" s="79"/>
      <c r="T73" s="78"/>
      <c r="U73" s="85"/>
      <c r="V73" s="78"/>
      <c r="W73" s="85"/>
      <c r="X73" s="85"/>
      <c r="Y73" s="132" t="s">
        <v>223</v>
      </c>
      <c r="Z73" s="132" t="s">
        <v>580</v>
      </c>
      <c r="AA73" s="73" t="s">
        <v>584</v>
      </c>
      <c r="AB73" s="73" t="s">
        <v>584</v>
      </c>
      <c r="AC73" s="73" t="s">
        <v>223</v>
      </c>
      <c r="AD73" s="132" t="s">
        <v>580</v>
      </c>
      <c r="AE73" s="73" t="s">
        <v>584</v>
      </c>
      <c r="AF73" s="73" t="s">
        <v>584</v>
      </c>
      <c r="AG73" s="73" t="s">
        <v>223</v>
      </c>
      <c r="AH73" s="132" t="s">
        <v>580</v>
      </c>
      <c r="AI73" s="73" t="s">
        <v>584</v>
      </c>
      <c r="AJ73" s="73" t="s">
        <v>584</v>
      </c>
      <c r="AK73" s="73"/>
      <c r="AL73" s="73"/>
      <c r="AM73" s="73"/>
      <c r="AN73" s="73"/>
      <c r="AO73" s="85"/>
    </row>
    <row r="74" spans="1:41" ht="50.1" customHeight="1" x14ac:dyDescent="0.4">
      <c r="A74" s="154"/>
      <c r="B74" s="85"/>
      <c r="C74" s="85"/>
      <c r="D74" s="85"/>
      <c r="E74" s="85"/>
      <c r="F74" s="85"/>
      <c r="G74" s="85"/>
      <c r="H74" s="85"/>
      <c r="I74" s="85"/>
      <c r="J74" s="85"/>
      <c r="K74" s="85"/>
      <c r="L74" s="85"/>
      <c r="M74" s="85"/>
      <c r="N74" s="85"/>
      <c r="O74" s="85"/>
      <c r="P74" s="85"/>
      <c r="Q74" s="85"/>
      <c r="R74" s="85"/>
      <c r="S74" s="85"/>
      <c r="T74" s="78"/>
      <c r="U74" s="85"/>
      <c r="V74" s="78"/>
      <c r="W74" s="85"/>
      <c r="X74" s="85"/>
      <c r="Y74" s="132" t="s">
        <v>224</v>
      </c>
      <c r="Z74" s="132" t="s">
        <v>581</v>
      </c>
      <c r="AA74" s="73" t="s">
        <v>585</v>
      </c>
      <c r="AB74" s="73" t="s">
        <v>585</v>
      </c>
      <c r="AC74" s="73" t="s">
        <v>225</v>
      </c>
      <c r="AD74" s="132" t="s">
        <v>581</v>
      </c>
      <c r="AE74" s="73" t="s">
        <v>585</v>
      </c>
      <c r="AF74" s="73" t="s">
        <v>585</v>
      </c>
      <c r="AG74" s="73" t="s">
        <v>224</v>
      </c>
      <c r="AH74" s="132" t="s">
        <v>581</v>
      </c>
      <c r="AI74" s="73" t="s">
        <v>585</v>
      </c>
      <c r="AJ74" s="73" t="s">
        <v>585</v>
      </c>
      <c r="AK74" s="73"/>
      <c r="AL74" s="133"/>
      <c r="AM74" s="73"/>
      <c r="AN74" s="73"/>
      <c r="AO74" s="85"/>
    </row>
    <row r="75" spans="1:41" s="62" customFormat="1" ht="50.1" customHeight="1" x14ac:dyDescent="0.4">
      <c r="A75" s="155">
        <v>10</v>
      </c>
      <c r="B75" s="83" t="s">
        <v>399</v>
      </c>
      <c r="C75" s="83" t="s">
        <v>399</v>
      </c>
      <c r="D75" s="83" t="s">
        <v>399</v>
      </c>
      <c r="E75" s="83" t="s">
        <v>399</v>
      </c>
      <c r="F75" s="83" t="s">
        <v>399</v>
      </c>
      <c r="G75" s="83" t="s">
        <v>399</v>
      </c>
      <c r="H75" s="83" t="s">
        <v>399</v>
      </c>
      <c r="I75" s="83" t="s">
        <v>399</v>
      </c>
      <c r="J75" s="83" t="s">
        <v>399</v>
      </c>
      <c r="K75" s="83" t="s">
        <v>399</v>
      </c>
      <c r="L75" s="83" t="s">
        <v>399</v>
      </c>
      <c r="M75" s="83" t="s">
        <v>399</v>
      </c>
      <c r="N75" s="83" t="s">
        <v>399</v>
      </c>
      <c r="O75" s="83" t="s">
        <v>399</v>
      </c>
      <c r="P75" s="83" t="s">
        <v>399</v>
      </c>
      <c r="Q75" s="83" t="s">
        <v>399</v>
      </c>
      <c r="R75" s="83" t="s">
        <v>399</v>
      </c>
      <c r="S75" s="83"/>
      <c r="T75" s="83" t="s">
        <v>247</v>
      </c>
      <c r="U75" s="83"/>
      <c r="V75" s="83" t="s">
        <v>247</v>
      </c>
      <c r="W75" s="83"/>
      <c r="X75" s="83"/>
      <c r="Y75" s="129" t="s">
        <v>634</v>
      </c>
      <c r="Z75" s="129" t="str">
        <f>Y75</f>
        <v>１０　夜間景観の演出に関する事項　（ガイドライン　Ｐ45）</v>
      </c>
      <c r="AA75" s="129" t="str">
        <f>Y75</f>
        <v>１０　夜間景観の演出に関する事項　（ガイドライン　Ｐ45）</v>
      </c>
      <c r="AB75" s="129" t="str">
        <f>Y75</f>
        <v>１０　夜間景観の演出に関する事項　（ガイドライン　Ｐ45）</v>
      </c>
      <c r="AC75" s="129" t="str">
        <f>Y75</f>
        <v>１０　夜間景観の演出に関する事項　（ガイドライン　Ｐ45）</v>
      </c>
      <c r="AD75" s="129" t="str">
        <f>Y75</f>
        <v>１０　夜間景観の演出に関する事項　（ガイドライン　Ｐ45）</v>
      </c>
      <c r="AE75" s="129" t="str">
        <f>Y75</f>
        <v>１０　夜間景観の演出に関する事項　（ガイドライン　Ｐ45）</v>
      </c>
      <c r="AF75" s="129" t="str">
        <f>Y75</f>
        <v>１０　夜間景観の演出に関する事項　（ガイドライン　Ｐ45）</v>
      </c>
      <c r="AG75" s="129" t="str">
        <f>Y75</f>
        <v>１０　夜間景観の演出に関する事項　（ガイドライン　Ｐ45）</v>
      </c>
      <c r="AH75" s="129" t="str">
        <f>Y75</f>
        <v>１０　夜間景観の演出に関する事項　（ガイドライン　Ｐ45）</v>
      </c>
      <c r="AI75" s="129" t="str">
        <f>Y75</f>
        <v>１０　夜間景観の演出に関する事項　（ガイドライン　Ｐ45）</v>
      </c>
      <c r="AJ75" s="129" t="str">
        <f>Y75</f>
        <v>１０　夜間景観の演出に関する事項　（ガイドライン　Ｐ45）</v>
      </c>
      <c r="AK75" s="129"/>
      <c r="AL75" s="87"/>
      <c r="AM75" s="87"/>
      <c r="AN75" s="76"/>
      <c r="AO75" s="87"/>
    </row>
    <row r="76" spans="1:41" s="62" customFormat="1" ht="50.1" customHeight="1" x14ac:dyDescent="0.4">
      <c r="A76" s="155"/>
      <c r="B76" s="83" t="s">
        <v>409</v>
      </c>
      <c r="C76" s="83" t="s">
        <v>409</v>
      </c>
      <c r="D76" s="83" t="s">
        <v>409</v>
      </c>
      <c r="E76" s="83" t="s">
        <v>409</v>
      </c>
      <c r="F76" s="83" t="s">
        <v>409</v>
      </c>
      <c r="G76" s="83" t="s">
        <v>409</v>
      </c>
      <c r="H76" s="83" t="s">
        <v>409</v>
      </c>
      <c r="I76" s="83" t="s">
        <v>409</v>
      </c>
      <c r="J76" s="83" t="s">
        <v>409</v>
      </c>
      <c r="K76" s="83" t="s">
        <v>409</v>
      </c>
      <c r="L76" s="83" t="s">
        <v>409</v>
      </c>
      <c r="M76" s="83" t="s">
        <v>409</v>
      </c>
      <c r="N76" s="83" t="s">
        <v>409</v>
      </c>
      <c r="O76" s="83" t="s">
        <v>409</v>
      </c>
      <c r="P76" s="83" t="s">
        <v>409</v>
      </c>
      <c r="Q76" s="83" t="s">
        <v>409</v>
      </c>
      <c r="R76" s="83" t="s">
        <v>409</v>
      </c>
      <c r="S76" s="83"/>
      <c r="T76" s="75" t="s">
        <v>343</v>
      </c>
      <c r="U76" s="75" t="s">
        <v>343</v>
      </c>
      <c r="V76" s="75" t="s">
        <v>343</v>
      </c>
      <c r="W76" s="75" t="s">
        <v>343</v>
      </c>
      <c r="X76" s="75"/>
      <c r="Y76" s="83" t="s">
        <v>335</v>
      </c>
      <c r="Z76" s="83" t="s">
        <v>335</v>
      </c>
      <c r="AA76" s="83" t="s">
        <v>335</v>
      </c>
      <c r="AB76" s="83" t="s">
        <v>335</v>
      </c>
      <c r="AC76" s="83" t="s">
        <v>335</v>
      </c>
      <c r="AD76" s="83" t="s">
        <v>335</v>
      </c>
      <c r="AE76" s="83" t="s">
        <v>335</v>
      </c>
      <c r="AF76" s="83" t="s">
        <v>335</v>
      </c>
      <c r="AG76" s="83" t="s">
        <v>335</v>
      </c>
      <c r="AH76" s="83" t="s">
        <v>511</v>
      </c>
      <c r="AI76" s="83" t="s">
        <v>335</v>
      </c>
      <c r="AJ76" s="83" t="s">
        <v>335</v>
      </c>
      <c r="AK76" s="83"/>
      <c r="AL76" s="87"/>
      <c r="AM76" s="87"/>
      <c r="AN76" s="76"/>
      <c r="AO76" s="87"/>
    </row>
    <row r="77" spans="1:41" ht="50.1" customHeight="1" x14ac:dyDescent="0.4">
      <c r="A77" s="154"/>
      <c r="B77" s="79" t="s">
        <v>375</v>
      </c>
      <c r="C77" s="79" t="s">
        <v>375</v>
      </c>
      <c r="D77" s="79" t="s">
        <v>375</v>
      </c>
      <c r="E77" s="79" t="s">
        <v>375</v>
      </c>
      <c r="F77" s="79" t="s">
        <v>375</v>
      </c>
      <c r="G77" s="79" t="s">
        <v>375</v>
      </c>
      <c r="H77" s="79" t="s">
        <v>375</v>
      </c>
      <c r="I77" s="79" t="s">
        <v>375</v>
      </c>
      <c r="J77" s="79" t="s">
        <v>375</v>
      </c>
      <c r="K77" s="79" t="s">
        <v>375</v>
      </c>
      <c r="L77" s="79" t="s">
        <v>375</v>
      </c>
      <c r="M77" s="79" t="s">
        <v>375</v>
      </c>
      <c r="N77" s="79" t="s">
        <v>375</v>
      </c>
      <c r="O77" s="79" t="s">
        <v>375</v>
      </c>
      <c r="P77" s="79" t="s">
        <v>375</v>
      </c>
      <c r="Q77" s="79" t="s">
        <v>375</v>
      </c>
      <c r="R77" s="79" t="s">
        <v>375</v>
      </c>
      <c r="S77" s="79"/>
      <c r="T77" s="78" t="s">
        <v>493</v>
      </c>
      <c r="U77" s="78"/>
      <c r="V77" s="78" t="s">
        <v>493</v>
      </c>
      <c r="W77" s="78"/>
      <c r="X77" s="78"/>
      <c r="Y77" s="73" t="s">
        <v>226</v>
      </c>
      <c r="Z77" s="73" t="s">
        <v>586</v>
      </c>
      <c r="AA77" s="73" t="s">
        <v>589</v>
      </c>
      <c r="AB77" s="73" t="s">
        <v>589</v>
      </c>
      <c r="AC77" s="73" t="s">
        <v>226</v>
      </c>
      <c r="AD77" s="73" t="s">
        <v>586</v>
      </c>
      <c r="AE77" s="73" t="s">
        <v>589</v>
      </c>
      <c r="AF77" s="73" t="s">
        <v>589</v>
      </c>
      <c r="AG77" s="73" t="s">
        <v>226</v>
      </c>
      <c r="AH77" s="73" t="s">
        <v>586</v>
      </c>
      <c r="AI77" s="73" t="s">
        <v>589</v>
      </c>
      <c r="AJ77" s="73" t="s">
        <v>589</v>
      </c>
      <c r="AK77" s="73"/>
      <c r="AL77" s="85"/>
      <c r="AM77" s="85"/>
      <c r="AN77" s="73"/>
      <c r="AO77" s="85"/>
    </row>
    <row r="78" spans="1:41" ht="50.1" customHeight="1" x14ac:dyDescent="0.4">
      <c r="A78" s="154"/>
      <c r="B78" s="79" t="s">
        <v>376</v>
      </c>
      <c r="C78" s="79" t="s">
        <v>376</v>
      </c>
      <c r="D78" s="79" t="s">
        <v>376</v>
      </c>
      <c r="E78" s="79" t="s">
        <v>376</v>
      </c>
      <c r="F78" s="79" t="s">
        <v>376</v>
      </c>
      <c r="G78" s="79" t="s">
        <v>376</v>
      </c>
      <c r="H78" s="79" t="s">
        <v>376</v>
      </c>
      <c r="I78" s="79" t="s">
        <v>376</v>
      </c>
      <c r="J78" s="79" t="s">
        <v>376</v>
      </c>
      <c r="K78" s="79" t="s">
        <v>376</v>
      </c>
      <c r="L78" s="79" t="s">
        <v>376</v>
      </c>
      <c r="M78" s="79" t="s">
        <v>376</v>
      </c>
      <c r="N78" s="79" t="s">
        <v>376</v>
      </c>
      <c r="O78" s="79" t="s">
        <v>376</v>
      </c>
      <c r="P78" s="79" t="s">
        <v>376</v>
      </c>
      <c r="Q78" s="79" t="s">
        <v>376</v>
      </c>
      <c r="R78" s="79" t="s">
        <v>376</v>
      </c>
      <c r="S78" s="79"/>
      <c r="T78" s="78"/>
      <c r="U78" s="85"/>
      <c r="V78" s="78"/>
      <c r="W78" s="85"/>
      <c r="X78" s="85"/>
      <c r="Y78" s="73" t="s">
        <v>227</v>
      </c>
      <c r="Z78" s="73" t="s">
        <v>587</v>
      </c>
      <c r="AA78" s="73" t="s">
        <v>590</v>
      </c>
      <c r="AB78" s="73" t="s">
        <v>590</v>
      </c>
      <c r="AC78" s="73" t="s">
        <v>227</v>
      </c>
      <c r="AD78" s="73" t="s">
        <v>587</v>
      </c>
      <c r="AE78" s="73" t="s">
        <v>590</v>
      </c>
      <c r="AF78" s="73" t="s">
        <v>590</v>
      </c>
      <c r="AG78" s="73" t="s">
        <v>227</v>
      </c>
      <c r="AH78" s="73" t="s">
        <v>587</v>
      </c>
      <c r="AI78" s="73" t="s">
        <v>590</v>
      </c>
      <c r="AJ78" s="73" t="s">
        <v>590</v>
      </c>
      <c r="AK78" s="73"/>
      <c r="AL78" s="85"/>
      <c r="AM78" s="85"/>
      <c r="AN78" s="73"/>
      <c r="AO78" s="133"/>
    </row>
    <row r="79" spans="1:41" ht="50.1" customHeight="1" x14ac:dyDescent="0.4">
      <c r="A79" s="154"/>
      <c r="B79" s="85"/>
      <c r="C79" s="85"/>
      <c r="D79" s="85"/>
      <c r="E79" s="85"/>
      <c r="F79" s="85"/>
      <c r="G79" s="85"/>
      <c r="H79" s="85"/>
      <c r="I79" s="85"/>
      <c r="J79" s="85"/>
      <c r="K79" s="85"/>
      <c r="L79" s="85"/>
      <c r="M79" s="85"/>
      <c r="N79" s="85"/>
      <c r="O79" s="85"/>
      <c r="P79" s="85"/>
      <c r="Q79" s="85"/>
      <c r="R79" s="85"/>
      <c r="S79" s="85"/>
      <c r="T79" s="78"/>
      <c r="U79" s="85"/>
      <c r="V79" s="78"/>
      <c r="W79" s="85"/>
      <c r="X79" s="85"/>
      <c r="Y79" s="73" t="s">
        <v>635</v>
      </c>
      <c r="Z79" s="73" t="str">
        <f>Y79</f>
        <v>夜間景観を演出する照明は、温かみが感じられる電球色程度の色温度の光源を用いる。</v>
      </c>
      <c r="AA79" s="73" t="str">
        <f>Y79</f>
        <v>夜間景観を演出する照明は、温かみが感じられる電球色程度の色温度の光源を用いる。</v>
      </c>
      <c r="AB79" s="73" t="str">
        <f>Y79</f>
        <v>夜間景観を演出する照明は、温かみが感じられる電球色程度の色温度の光源を用いる。</v>
      </c>
      <c r="AC79" s="73" t="str">
        <f>Y79</f>
        <v>夜間景観を演出する照明は、温かみが感じられる電球色程度の色温度の光源を用いる。</v>
      </c>
      <c r="AD79" s="73" t="str">
        <f>Y79</f>
        <v>夜間景観を演出する照明は、温かみが感じられる電球色程度の色温度の光源を用いる。</v>
      </c>
      <c r="AE79" s="73" t="str">
        <f>Y79</f>
        <v>夜間景観を演出する照明は、温かみが感じられる電球色程度の色温度の光源を用いる。</v>
      </c>
      <c r="AF79" s="73" t="str">
        <f>Y79</f>
        <v>夜間景観を演出する照明は、温かみが感じられる電球色程度の色温度の光源を用いる。</v>
      </c>
      <c r="AG79" s="73" t="str">
        <f>Y79</f>
        <v>夜間景観を演出する照明は、温かみが感じられる電球色程度の色温度の光源を用いる。</v>
      </c>
      <c r="AH79" s="73" t="str">
        <f>Y79</f>
        <v>夜間景観を演出する照明は、温かみが感じられる電球色程度の色温度の光源を用いる。</v>
      </c>
      <c r="AI79" s="73" t="str">
        <f>Y79</f>
        <v>夜間景観を演出する照明は、温かみが感じられる電球色程度の色温度の光源を用いる。</v>
      </c>
      <c r="AJ79" s="73" t="str">
        <f>Y79</f>
        <v>夜間景観を演出する照明は、温かみが感じられる電球色程度の色温度の光源を用いる。</v>
      </c>
      <c r="AK79" s="73"/>
      <c r="AL79" s="85"/>
      <c r="AM79" s="85"/>
      <c r="AN79" s="73"/>
      <c r="AO79" s="85"/>
    </row>
    <row r="80" spans="1:41" ht="50.1" customHeight="1" x14ac:dyDescent="0.4">
      <c r="A80" s="154"/>
      <c r="B80" s="85"/>
      <c r="C80" s="85"/>
      <c r="D80" s="85"/>
      <c r="E80" s="85"/>
      <c r="F80" s="85"/>
      <c r="G80" s="85"/>
      <c r="H80" s="85"/>
      <c r="I80" s="85"/>
      <c r="J80" s="85"/>
      <c r="K80" s="85"/>
      <c r="L80" s="85"/>
      <c r="M80" s="85"/>
      <c r="N80" s="85"/>
      <c r="O80" s="85"/>
      <c r="P80" s="85"/>
      <c r="Q80" s="85"/>
      <c r="R80" s="85"/>
      <c r="S80" s="85"/>
      <c r="T80" s="78"/>
      <c r="U80" s="85"/>
      <c r="V80" s="78"/>
      <c r="W80" s="85"/>
      <c r="X80" s="85"/>
      <c r="Y80" s="73" t="s">
        <v>636</v>
      </c>
      <c r="Z80" s="73" t="str">
        <f>Y80</f>
        <v>水際線の照明は、水面への映り込みを意識して低位置に連続して行うなど、海からの眺望や周辺地区からの見下ろし景観を演出し、かつ、夜間の安全性と周囲への眺望を確保する。</v>
      </c>
      <c r="AA80" s="73" t="str">
        <f>Y80</f>
        <v>水際線の照明は、水面への映り込みを意識して低位置に連続して行うなど、海からの眺望や周辺地区からの見下ろし景観を演出し、かつ、夜間の安全性と周囲への眺望を確保する。</v>
      </c>
      <c r="AB80" s="73" t="str">
        <f>Y80</f>
        <v>水際線の照明は、水面への映り込みを意識して低位置に連続して行うなど、海からの眺望や周辺地区からの見下ろし景観を演出し、かつ、夜間の安全性と周囲への眺望を確保する。</v>
      </c>
      <c r="AC80" s="73" t="str">
        <f>Y80</f>
        <v>水際線の照明は、水面への映り込みを意識して低位置に連続して行うなど、海からの眺望や周辺地区からの見下ろし景観を演出し、かつ、夜間の安全性と周囲への眺望を確保する。</v>
      </c>
      <c r="AD80" s="73" t="str">
        <f>Y80</f>
        <v>水際線の照明は、水面への映り込みを意識して低位置に連続して行うなど、海からの眺望や周辺地区からの見下ろし景観を演出し、かつ、夜間の安全性と周囲への眺望を確保する。</v>
      </c>
      <c r="AE80" s="73" t="str">
        <f>Y80</f>
        <v>水際線の照明は、水面への映り込みを意識して低位置に連続して行うなど、海からの眺望や周辺地区からの見下ろし景観を演出し、かつ、夜間の安全性と周囲への眺望を確保する。</v>
      </c>
      <c r="AF80" s="73" t="str">
        <f>Y80</f>
        <v>水際線の照明は、水面への映り込みを意識して低位置に連続して行うなど、海からの眺望や周辺地区からの見下ろし景観を演出し、かつ、夜間の安全性と周囲への眺望を確保する。</v>
      </c>
      <c r="AG80" s="73" t="str">
        <f>Y80</f>
        <v>水際線の照明は、水面への映り込みを意識して低位置に連続して行うなど、海からの眺望や周辺地区からの見下ろし景観を演出し、かつ、夜間の安全性と周囲への眺望を確保する。</v>
      </c>
      <c r="AH80" s="73" t="str">
        <f>Y80</f>
        <v>水際線の照明は、水面への映り込みを意識して低位置に連続して行うなど、海からの眺望や周辺地区からの見下ろし景観を演出し、かつ、夜間の安全性と周囲への眺望を確保する。</v>
      </c>
      <c r="AI80" s="73" t="str">
        <f>Y80</f>
        <v>水際線の照明は、水面への映り込みを意識して低位置に連続して行うなど、海からの眺望や周辺地区からの見下ろし景観を演出し、かつ、夜間の安全性と周囲への眺望を確保する。</v>
      </c>
      <c r="AJ80" s="73" t="str">
        <f>Y80</f>
        <v>水際線の照明は、水面への映り込みを意識して低位置に連続して行うなど、海からの眺望や周辺地区からの見下ろし景観を演出し、かつ、夜間の安全性と周囲への眺望を確保する。</v>
      </c>
      <c r="AK80" s="73"/>
      <c r="AL80" s="85"/>
      <c r="AM80" s="85"/>
      <c r="AN80" s="133"/>
      <c r="AO80" s="85"/>
    </row>
    <row r="81" spans="1:41" ht="50.1" customHeight="1" x14ac:dyDescent="0.4">
      <c r="A81" s="154"/>
      <c r="B81" s="85"/>
      <c r="C81" s="85"/>
      <c r="D81" s="85"/>
      <c r="E81" s="85"/>
      <c r="F81" s="85"/>
      <c r="G81" s="85"/>
      <c r="H81" s="85"/>
      <c r="I81" s="85"/>
      <c r="J81" s="85"/>
      <c r="K81" s="85"/>
      <c r="L81" s="85"/>
      <c r="M81" s="85"/>
      <c r="N81" s="85"/>
      <c r="O81" s="85"/>
      <c r="P81" s="85"/>
      <c r="Q81" s="85"/>
      <c r="R81" s="85"/>
      <c r="S81" s="85"/>
      <c r="T81" s="78"/>
      <c r="U81" s="85"/>
      <c r="V81" s="78"/>
      <c r="W81" s="85"/>
      <c r="X81" s="85"/>
      <c r="Y81" s="73" t="s">
        <v>228</v>
      </c>
      <c r="Z81" s="73" t="s">
        <v>588</v>
      </c>
      <c r="AA81" s="73" t="s">
        <v>591</v>
      </c>
      <c r="AB81" s="73" t="s">
        <v>591</v>
      </c>
      <c r="AC81" s="73" t="s">
        <v>228</v>
      </c>
      <c r="AD81" s="73" t="s">
        <v>588</v>
      </c>
      <c r="AE81" s="73" t="s">
        <v>591</v>
      </c>
      <c r="AF81" s="73" t="s">
        <v>591</v>
      </c>
      <c r="AG81" s="73" t="s">
        <v>228</v>
      </c>
      <c r="AH81" s="73" t="s">
        <v>588</v>
      </c>
      <c r="AI81" s="73" t="s">
        <v>591</v>
      </c>
      <c r="AJ81" s="73" t="s">
        <v>591</v>
      </c>
      <c r="AK81" s="73"/>
      <c r="AL81" s="85"/>
      <c r="AM81" s="85"/>
      <c r="AN81" s="85"/>
      <c r="AO81" s="85"/>
    </row>
    <row r="82" spans="1:41" ht="50.1" customHeight="1" x14ac:dyDescent="0.4">
      <c r="A82" s="154"/>
      <c r="B82" s="85"/>
      <c r="C82" s="85"/>
      <c r="D82" s="85"/>
      <c r="E82" s="85"/>
      <c r="F82" s="85"/>
      <c r="G82" s="85"/>
      <c r="H82" s="85"/>
      <c r="I82" s="85"/>
      <c r="J82" s="85"/>
      <c r="K82" s="85"/>
      <c r="L82" s="85"/>
      <c r="M82" s="85"/>
      <c r="N82" s="85"/>
      <c r="O82" s="85"/>
      <c r="P82" s="85"/>
      <c r="Q82" s="85"/>
      <c r="R82" s="85"/>
      <c r="S82" s="85"/>
      <c r="T82" s="78"/>
      <c r="U82" s="85"/>
      <c r="V82" s="78"/>
      <c r="W82" s="85"/>
      <c r="X82" s="85"/>
      <c r="Y82" s="73" t="s">
        <v>637</v>
      </c>
      <c r="Z82" s="73" t="str">
        <f>Y82</f>
        <v>橋梁及び汽車道の照明は、“島”への玄関であることを認識できる、特徴を生かした演出を行う。</v>
      </c>
      <c r="AA82" s="73" t="str">
        <f>Y82</f>
        <v>橋梁及び汽車道の照明は、“島”への玄関であることを認識できる、特徴を生かした演出を行う。</v>
      </c>
      <c r="AB82" s="73" t="str">
        <f>Y82</f>
        <v>橋梁及び汽車道の照明は、“島”への玄関であることを認識できる、特徴を生かした演出を行う。</v>
      </c>
      <c r="AC82" s="73" t="str">
        <f>Y82</f>
        <v>橋梁及び汽車道の照明は、“島”への玄関であることを認識できる、特徴を生かした演出を行う。</v>
      </c>
      <c r="AD82" s="73" t="str">
        <f>Y82</f>
        <v>橋梁及び汽車道の照明は、“島”への玄関であることを認識できる、特徴を生かした演出を行う。</v>
      </c>
      <c r="AE82" s="73" t="str">
        <f>Y82</f>
        <v>橋梁及び汽車道の照明は、“島”への玄関であることを認識できる、特徴を生かした演出を行う。</v>
      </c>
      <c r="AF82" s="73" t="str">
        <f>Y82</f>
        <v>橋梁及び汽車道の照明は、“島”への玄関であることを認識できる、特徴を生かした演出を行う。</v>
      </c>
      <c r="AG82" s="73" t="str">
        <f>Y82</f>
        <v>橋梁及び汽車道の照明は、“島”への玄関であることを認識できる、特徴を生かした演出を行う。</v>
      </c>
      <c r="AH82" s="73" t="str">
        <f>Y82</f>
        <v>橋梁及び汽車道の照明は、“島”への玄関であることを認識できる、特徴を生かした演出を行う。</v>
      </c>
      <c r="AI82" s="73" t="str">
        <f>Y82</f>
        <v>橋梁及び汽車道の照明は、“島”への玄関であることを認識できる、特徴を生かした演出を行う。</v>
      </c>
      <c r="AJ82" s="73" t="str">
        <f>Y82</f>
        <v>橋梁及び汽車道の照明は、“島”への玄関であることを認識できる、特徴を生かした演出を行う。</v>
      </c>
      <c r="AK82" s="73"/>
      <c r="AL82" s="85"/>
      <c r="AM82" s="85"/>
      <c r="AN82" s="85"/>
      <c r="AO82" s="85"/>
    </row>
    <row r="83" spans="1:41" ht="50.1" customHeight="1" x14ac:dyDescent="0.4">
      <c r="A83" s="154"/>
      <c r="B83" s="85"/>
      <c r="C83" s="85"/>
      <c r="D83" s="85"/>
      <c r="E83" s="85"/>
      <c r="F83" s="85"/>
      <c r="G83" s="85"/>
      <c r="H83" s="85"/>
      <c r="I83" s="85"/>
      <c r="J83" s="85"/>
      <c r="K83" s="85"/>
      <c r="L83" s="85"/>
      <c r="M83" s="85"/>
      <c r="N83" s="85"/>
      <c r="O83" s="85"/>
      <c r="P83" s="85"/>
      <c r="Q83" s="85"/>
      <c r="R83" s="85"/>
      <c r="S83" s="85"/>
      <c r="T83" s="78"/>
      <c r="U83" s="85"/>
      <c r="V83" s="78"/>
      <c r="W83" s="85"/>
      <c r="X83" s="85"/>
      <c r="Y83" s="73" t="s">
        <v>638</v>
      </c>
      <c r="Z83" s="73" t="str">
        <f>Y83</f>
        <v>万国橋及び新港３号線の照明は、隣接する関内地区とのつながりが感じられる演出を行う。</v>
      </c>
      <c r="AA83" s="73" t="str">
        <f>Y83</f>
        <v>万国橋及び新港３号線の照明は、隣接する関内地区とのつながりが感じられる演出を行う。</v>
      </c>
      <c r="AB83" s="73" t="str">
        <f>Y83</f>
        <v>万国橋及び新港３号線の照明は、隣接する関内地区とのつながりが感じられる演出を行う。</v>
      </c>
      <c r="AC83" s="73" t="str">
        <f>Y83</f>
        <v>万国橋及び新港３号線の照明は、隣接する関内地区とのつながりが感じられる演出を行う。</v>
      </c>
      <c r="AD83" s="73" t="str">
        <f>Y83</f>
        <v>万国橋及び新港３号線の照明は、隣接する関内地区とのつながりが感じられる演出を行う。</v>
      </c>
      <c r="AE83" s="73" t="str">
        <f>Y83</f>
        <v>万国橋及び新港３号線の照明は、隣接する関内地区とのつながりが感じられる演出を行う。</v>
      </c>
      <c r="AF83" s="73" t="str">
        <f>Y83</f>
        <v>万国橋及び新港３号線の照明は、隣接する関内地区とのつながりが感じられる演出を行う。</v>
      </c>
      <c r="AG83" s="73" t="str">
        <f>Y83</f>
        <v>万国橋及び新港３号線の照明は、隣接する関内地区とのつながりが感じられる演出を行う。</v>
      </c>
      <c r="AH83" s="73" t="str">
        <f>Y83</f>
        <v>万国橋及び新港３号線の照明は、隣接する関内地区とのつながりが感じられる演出を行う。</v>
      </c>
      <c r="AI83" s="73" t="str">
        <f>Y83</f>
        <v>万国橋及び新港３号線の照明は、隣接する関内地区とのつながりが感じられる演出を行う。</v>
      </c>
      <c r="AJ83" s="73" t="str">
        <f>Y83</f>
        <v>万国橋及び新港３号線の照明は、隣接する関内地区とのつながりが感じられる演出を行う。</v>
      </c>
      <c r="AK83" s="73"/>
      <c r="AL83" s="85"/>
      <c r="AM83" s="85"/>
      <c r="AN83" s="85"/>
      <c r="AO83" s="85"/>
    </row>
    <row r="84" spans="1:41" ht="50.1" customHeight="1" x14ac:dyDescent="0.4">
      <c r="A84" s="154"/>
      <c r="B84" s="85"/>
      <c r="C84" s="85"/>
      <c r="D84" s="85"/>
      <c r="E84" s="85"/>
      <c r="F84" s="85"/>
      <c r="G84" s="85"/>
      <c r="H84" s="85"/>
      <c r="I84" s="85"/>
      <c r="J84" s="85"/>
      <c r="K84" s="85"/>
      <c r="L84" s="85"/>
      <c r="M84" s="85"/>
      <c r="N84" s="85"/>
      <c r="O84" s="85"/>
      <c r="P84" s="85"/>
      <c r="Q84" s="85"/>
      <c r="R84" s="85"/>
      <c r="S84" s="85"/>
      <c r="T84" s="78"/>
      <c r="U84" s="85"/>
      <c r="V84" s="78"/>
      <c r="W84" s="85"/>
      <c r="X84" s="85"/>
      <c r="Y84" s="73" t="s">
        <v>639</v>
      </c>
      <c r="Z84" s="73" t="str">
        <f>Y84</f>
        <v>赤レンガ倉庫及びハンマーヘッドクレーンの個性を演出する照明とする。</v>
      </c>
      <c r="AA84" s="73" t="str">
        <f>Y84</f>
        <v>赤レンガ倉庫及びハンマーヘッドクレーンの個性を演出する照明とする。</v>
      </c>
      <c r="AB84" s="73" t="str">
        <f>Y84</f>
        <v>赤レンガ倉庫及びハンマーヘッドクレーンの個性を演出する照明とする。</v>
      </c>
      <c r="AC84" s="73" t="str">
        <f>Y84</f>
        <v>赤レンガ倉庫及びハンマーヘッドクレーンの個性を演出する照明とする。</v>
      </c>
      <c r="AD84" s="73" t="str">
        <f>Y84</f>
        <v>赤レンガ倉庫及びハンマーヘッドクレーンの個性を演出する照明とする。</v>
      </c>
      <c r="AE84" s="73" t="str">
        <f>Y84</f>
        <v>赤レンガ倉庫及びハンマーヘッドクレーンの個性を演出する照明とする。</v>
      </c>
      <c r="AF84" s="73" t="str">
        <f>Y84</f>
        <v>赤レンガ倉庫及びハンマーヘッドクレーンの個性を演出する照明とする。</v>
      </c>
      <c r="AG84" s="73" t="str">
        <f>Y84</f>
        <v>赤レンガ倉庫及びハンマーヘッドクレーンの個性を演出する照明とする。</v>
      </c>
      <c r="AH84" s="73" t="str">
        <f>Y84</f>
        <v>赤レンガ倉庫及びハンマーヘッドクレーンの個性を演出する照明とする。</v>
      </c>
      <c r="AI84" s="73" t="str">
        <f>Y84</f>
        <v>赤レンガ倉庫及びハンマーヘッドクレーンの個性を演出する照明とする。</v>
      </c>
      <c r="AJ84" s="73" t="str">
        <f>Y84</f>
        <v>赤レンガ倉庫及びハンマーヘッドクレーンの個性を演出する照明とする。</v>
      </c>
      <c r="AK84" s="73"/>
      <c r="AL84" s="85"/>
      <c r="AM84" s="85"/>
      <c r="AN84" s="85"/>
      <c r="AO84" s="85"/>
    </row>
    <row r="85" spans="1:41" s="62" customFormat="1" ht="63" customHeight="1" x14ac:dyDescent="0.4">
      <c r="A85" s="155">
        <v>11</v>
      </c>
      <c r="B85" s="87" t="s">
        <v>606</v>
      </c>
      <c r="C85" s="87" t="s">
        <v>606</v>
      </c>
      <c r="D85" s="87" t="s">
        <v>606</v>
      </c>
      <c r="E85" s="87" t="s">
        <v>606</v>
      </c>
      <c r="F85" s="87" t="s">
        <v>606</v>
      </c>
      <c r="G85" s="87" t="s">
        <v>606</v>
      </c>
      <c r="H85" s="87" t="s">
        <v>606</v>
      </c>
      <c r="I85" s="87" t="s">
        <v>606</v>
      </c>
      <c r="J85" s="87" t="s">
        <v>606</v>
      </c>
      <c r="K85" s="87" t="s">
        <v>606</v>
      </c>
      <c r="L85" s="83" t="s">
        <v>423</v>
      </c>
      <c r="M85" s="87" t="s">
        <v>606</v>
      </c>
      <c r="N85" s="87" t="s">
        <v>606</v>
      </c>
      <c r="O85" s="87" t="s">
        <v>606</v>
      </c>
      <c r="P85" s="87" t="s">
        <v>606</v>
      </c>
      <c r="Q85" s="87" t="s">
        <v>606</v>
      </c>
      <c r="R85" s="87" t="s">
        <v>606</v>
      </c>
      <c r="S85" s="87"/>
      <c r="T85" s="80" t="s">
        <v>261</v>
      </c>
      <c r="U85" s="87"/>
      <c r="V85" s="80" t="s">
        <v>261</v>
      </c>
      <c r="W85" s="87"/>
      <c r="X85" s="87"/>
      <c r="Y85" s="87"/>
      <c r="Z85" s="87"/>
      <c r="AA85" s="87"/>
      <c r="AB85" s="87"/>
      <c r="AC85" s="87"/>
      <c r="AD85" s="87"/>
      <c r="AE85" s="87"/>
      <c r="AF85" s="87"/>
      <c r="AG85" s="87"/>
      <c r="AH85" s="87"/>
      <c r="AI85" s="87"/>
      <c r="AJ85" s="87"/>
      <c r="AK85" s="87"/>
      <c r="AL85" s="87"/>
      <c r="AM85" s="87"/>
      <c r="AN85" s="87"/>
      <c r="AO85" s="87"/>
    </row>
    <row r="86" spans="1:41" s="62" customFormat="1" ht="50.1" customHeight="1" x14ac:dyDescent="0.4">
      <c r="A86" s="155"/>
      <c r="B86" s="83" t="s">
        <v>410</v>
      </c>
      <c r="C86" s="83" t="s">
        <v>410</v>
      </c>
      <c r="D86" s="83" t="s">
        <v>410</v>
      </c>
      <c r="E86" s="83" t="s">
        <v>410</v>
      </c>
      <c r="F86" s="83" t="s">
        <v>410</v>
      </c>
      <c r="G86" s="83" t="s">
        <v>410</v>
      </c>
      <c r="H86" s="83" t="s">
        <v>410</v>
      </c>
      <c r="I86" s="83" t="s">
        <v>411</v>
      </c>
      <c r="J86" s="83" t="s">
        <v>412</v>
      </c>
      <c r="K86" s="83" t="s">
        <v>490</v>
      </c>
      <c r="L86" s="83" t="s">
        <v>489</v>
      </c>
      <c r="M86" s="83" t="s">
        <v>413</v>
      </c>
      <c r="N86" s="83" t="s">
        <v>415</v>
      </c>
      <c r="O86" s="83" t="s">
        <v>417</v>
      </c>
      <c r="P86" s="83" t="s">
        <v>419</v>
      </c>
      <c r="Q86" s="83" t="s">
        <v>420</v>
      </c>
      <c r="R86" s="83" t="s">
        <v>421</v>
      </c>
      <c r="S86" s="83"/>
      <c r="T86" s="75" t="s">
        <v>342</v>
      </c>
      <c r="U86" s="75" t="s">
        <v>342</v>
      </c>
      <c r="V86" s="75" t="s">
        <v>342</v>
      </c>
      <c r="W86" s="75" t="s">
        <v>342</v>
      </c>
      <c r="X86" s="75"/>
      <c r="Y86" s="80" t="s">
        <v>340</v>
      </c>
      <c r="Z86" s="80" t="s">
        <v>340</v>
      </c>
      <c r="AA86" s="80" t="s">
        <v>340</v>
      </c>
      <c r="AB86" s="80" t="s">
        <v>340</v>
      </c>
      <c r="AC86" s="80" t="s">
        <v>340</v>
      </c>
      <c r="AD86" s="80" t="s">
        <v>340</v>
      </c>
      <c r="AE86" s="80" t="s">
        <v>340</v>
      </c>
      <c r="AF86" s="80" t="s">
        <v>340</v>
      </c>
      <c r="AG86" s="80" t="s">
        <v>340</v>
      </c>
      <c r="AH86" s="80" t="s">
        <v>340</v>
      </c>
      <c r="AI86" s="80" t="s">
        <v>340</v>
      </c>
      <c r="AJ86" s="80" t="s">
        <v>340</v>
      </c>
      <c r="AK86" s="80"/>
      <c r="AL86" s="87"/>
      <c r="AM86" s="87"/>
      <c r="AN86" s="87"/>
      <c r="AO86" s="87"/>
    </row>
    <row r="87" spans="1:41" ht="50.1" customHeight="1" x14ac:dyDescent="0.4">
      <c r="A87" s="154"/>
      <c r="B87" s="78" t="s">
        <v>126</v>
      </c>
      <c r="C87" s="72" t="s">
        <v>144</v>
      </c>
      <c r="D87" s="72" t="s">
        <v>153</v>
      </c>
      <c r="E87" s="78" t="s">
        <v>315</v>
      </c>
      <c r="F87" s="78" t="s">
        <v>137</v>
      </c>
      <c r="G87" s="72" t="s">
        <v>149</v>
      </c>
      <c r="H87" s="72" t="s">
        <v>140</v>
      </c>
      <c r="I87" s="78" t="s">
        <v>279</v>
      </c>
      <c r="J87" s="78" t="s">
        <v>135</v>
      </c>
      <c r="K87" s="78" t="s">
        <v>486</v>
      </c>
      <c r="L87" s="78" t="s">
        <v>424</v>
      </c>
      <c r="M87" s="72" t="s">
        <v>414</v>
      </c>
      <c r="N87" s="72" t="s">
        <v>416</v>
      </c>
      <c r="O87" s="72" t="s">
        <v>418</v>
      </c>
      <c r="P87" s="78" t="s">
        <v>115</v>
      </c>
      <c r="Q87" s="78" t="s">
        <v>112</v>
      </c>
      <c r="R87" s="78" t="s">
        <v>118</v>
      </c>
      <c r="S87" s="78"/>
      <c r="T87" s="78" t="s">
        <v>184</v>
      </c>
      <c r="U87" s="85"/>
      <c r="V87" s="78" t="s">
        <v>184</v>
      </c>
      <c r="W87" s="85"/>
      <c r="X87" s="85"/>
      <c r="Y87" s="85"/>
      <c r="Z87" s="85"/>
      <c r="AA87" s="85"/>
      <c r="AB87" s="85"/>
      <c r="AC87" s="85"/>
      <c r="AD87" s="85"/>
      <c r="AE87" s="85"/>
      <c r="AF87" s="85"/>
      <c r="AG87" s="85"/>
      <c r="AH87" s="85"/>
      <c r="AI87" s="85"/>
      <c r="AJ87" s="85"/>
      <c r="AK87" s="85"/>
      <c r="AL87" s="85"/>
      <c r="AM87" s="85"/>
      <c r="AN87" s="85"/>
      <c r="AO87" s="85"/>
    </row>
    <row r="88" spans="1:41" ht="50.1" customHeight="1" x14ac:dyDescent="0.4">
      <c r="A88" s="154"/>
      <c r="B88" s="78" t="s">
        <v>127</v>
      </c>
      <c r="C88" s="72" t="s">
        <v>145</v>
      </c>
      <c r="D88" s="72" t="s">
        <v>154</v>
      </c>
      <c r="E88" s="78" t="s">
        <v>607</v>
      </c>
      <c r="F88" s="78" t="s">
        <v>138</v>
      </c>
      <c r="G88" s="72" t="s">
        <v>138</v>
      </c>
      <c r="H88" s="72" t="s">
        <v>141</v>
      </c>
      <c r="I88" s="78" t="s">
        <v>280</v>
      </c>
      <c r="J88" s="78" t="s">
        <v>136</v>
      </c>
      <c r="K88" s="78" t="s">
        <v>487</v>
      </c>
      <c r="L88" s="78" t="s">
        <v>425</v>
      </c>
      <c r="M88" s="72" t="s">
        <v>281</v>
      </c>
      <c r="N88" s="72" t="s">
        <v>282</v>
      </c>
      <c r="O88" s="72" t="s">
        <v>283</v>
      </c>
      <c r="P88" s="78" t="s">
        <v>284</v>
      </c>
      <c r="Q88" s="78" t="s">
        <v>113</v>
      </c>
      <c r="R88" s="78" t="s">
        <v>119</v>
      </c>
      <c r="S88" s="78"/>
      <c r="T88" s="156"/>
      <c r="U88" s="156"/>
      <c r="V88" s="156"/>
      <c r="W88" s="156"/>
      <c r="X88" s="156"/>
      <c r="Y88" s="156"/>
      <c r="Z88" s="156"/>
      <c r="AA88" s="156"/>
      <c r="AB88" s="156"/>
      <c r="AC88" s="156"/>
      <c r="AD88" s="156"/>
      <c r="AE88" s="156"/>
      <c r="AF88" s="156"/>
      <c r="AG88" s="156"/>
      <c r="AH88" s="156"/>
      <c r="AI88" s="156"/>
      <c r="AJ88" s="156"/>
      <c r="AK88" s="156"/>
      <c r="AL88" s="156"/>
      <c r="AM88" s="156"/>
      <c r="AN88" s="156"/>
      <c r="AO88" s="156"/>
    </row>
    <row r="89" spans="1:41" ht="50.1" customHeight="1" x14ac:dyDescent="0.4">
      <c r="A89" s="154"/>
      <c r="B89" s="78" t="s">
        <v>128</v>
      </c>
      <c r="C89" s="72" t="s">
        <v>146</v>
      </c>
      <c r="D89" s="72" t="s">
        <v>155</v>
      </c>
      <c r="E89" s="78" t="s">
        <v>132</v>
      </c>
      <c r="F89" s="78" t="s">
        <v>132</v>
      </c>
      <c r="G89" s="72" t="s">
        <v>150</v>
      </c>
      <c r="H89" s="72" t="s">
        <v>142</v>
      </c>
      <c r="I89" s="78" t="s">
        <v>120</v>
      </c>
      <c r="J89" s="78" t="s">
        <v>285</v>
      </c>
      <c r="K89" s="78" t="s">
        <v>488</v>
      </c>
      <c r="L89" s="78" t="s">
        <v>426</v>
      </c>
      <c r="M89" s="72" t="s">
        <v>286</v>
      </c>
      <c r="N89" s="72" t="s">
        <v>287</v>
      </c>
      <c r="O89" s="72" t="s">
        <v>288</v>
      </c>
      <c r="P89" s="78" t="s">
        <v>116</v>
      </c>
      <c r="Q89" s="78"/>
      <c r="R89" s="78"/>
      <c r="S89" s="78"/>
      <c r="T89" s="156"/>
      <c r="U89" s="156"/>
      <c r="V89" s="156"/>
      <c r="W89" s="156"/>
      <c r="X89" s="156"/>
      <c r="Y89" s="156"/>
      <c r="Z89" s="156"/>
      <c r="AA89" s="156"/>
      <c r="AB89" s="156"/>
      <c r="AC89" s="156"/>
      <c r="AD89" s="156"/>
      <c r="AE89" s="156"/>
      <c r="AF89" s="156"/>
      <c r="AG89" s="156"/>
      <c r="AH89" s="156"/>
      <c r="AI89" s="156"/>
      <c r="AJ89" s="156"/>
      <c r="AK89" s="156"/>
      <c r="AL89" s="156"/>
      <c r="AM89" s="156"/>
      <c r="AN89" s="156"/>
      <c r="AO89" s="156"/>
    </row>
    <row r="90" spans="1:41" ht="50.1" customHeight="1" x14ac:dyDescent="0.4">
      <c r="A90" s="154"/>
      <c r="B90" s="78" t="s">
        <v>129</v>
      </c>
      <c r="C90" s="72" t="s">
        <v>147</v>
      </c>
      <c r="D90" s="72" t="s">
        <v>156</v>
      </c>
      <c r="E90" s="78" t="s">
        <v>133</v>
      </c>
      <c r="F90" s="78" t="s">
        <v>139</v>
      </c>
      <c r="G90" s="72" t="s">
        <v>151</v>
      </c>
      <c r="H90" s="72" t="s">
        <v>143</v>
      </c>
      <c r="I90" s="78" t="s">
        <v>121</v>
      </c>
      <c r="J90" s="78" t="s">
        <v>289</v>
      </c>
      <c r="K90" s="88" t="s">
        <v>134</v>
      </c>
      <c r="L90" s="78"/>
      <c r="M90" s="72" t="s">
        <v>290</v>
      </c>
      <c r="N90" s="72" t="s">
        <v>291</v>
      </c>
      <c r="O90" s="72" t="s">
        <v>292</v>
      </c>
      <c r="P90" s="78" t="s">
        <v>293</v>
      </c>
      <c r="Q90" s="78"/>
      <c r="R90" s="78"/>
      <c r="S90" s="78"/>
      <c r="T90" s="156"/>
      <c r="U90" s="156"/>
      <c r="V90" s="156"/>
      <c r="W90" s="156"/>
      <c r="X90" s="156"/>
      <c r="Y90" s="156"/>
      <c r="Z90" s="156"/>
      <c r="AA90" s="156"/>
      <c r="AB90" s="156"/>
      <c r="AC90" s="156"/>
      <c r="AD90" s="156"/>
      <c r="AE90" s="156"/>
      <c r="AF90" s="156"/>
      <c r="AG90" s="156"/>
      <c r="AH90" s="156"/>
      <c r="AI90" s="156"/>
      <c r="AJ90" s="156"/>
      <c r="AK90" s="156"/>
      <c r="AL90" s="156"/>
      <c r="AM90" s="156"/>
      <c r="AN90" s="156"/>
      <c r="AO90" s="156"/>
    </row>
    <row r="91" spans="1:41" ht="50.1" customHeight="1" x14ac:dyDescent="0.4">
      <c r="A91" s="154"/>
      <c r="B91" s="78" t="s">
        <v>130</v>
      </c>
      <c r="C91" s="72" t="s">
        <v>148</v>
      </c>
      <c r="D91" s="72" t="s">
        <v>157</v>
      </c>
      <c r="E91" s="78"/>
      <c r="F91" s="78"/>
      <c r="G91" s="72" t="s">
        <v>152</v>
      </c>
      <c r="H91" s="72"/>
      <c r="I91" s="78" t="s">
        <v>122</v>
      </c>
      <c r="J91" s="78" t="s">
        <v>294</v>
      </c>
      <c r="K91" s="88" t="s">
        <v>491</v>
      </c>
      <c r="L91" s="78"/>
      <c r="M91" s="72"/>
      <c r="N91" s="72"/>
      <c r="O91" s="72"/>
      <c r="P91" s="78" t="s">
        <v>117</v>
      </c>
      <c r="Q91" s="78"/>
      <c r="R91" s="78"/>
      <c r="S91" s="78"/>
      <c r="T91" s="156"/>
      <c r="U91" s="156"/>
      <c r="V91" s="156"/>
      <c r="W91" s="156"/>
      <c r="X91" s="156"/>
      <c r="Y91" s="156"/>
      <c r="Z91" s="156"/>
      <c r="AA91" s="156"/>
      <c r="AB91" s="156"/>
      <c r="AC91" s="156"/>
      <c r="AD91" s="156"/>
      <c r="AE91" s="156"/>
      <c r="AF91" s="156"/>
      <c r="AG91" s="156"/>
      <c r="AH91" s="156"/>
      <c r="AI91" s="156"/>
      <c r="AJ91" s="156"/>
      <c r="AK91" s="156"/>
      <c r="AL91" s="156"/>
      <c r="AM91" s="156"/>
      <c r="AN91" s="156"/>
      <c r="AO91" s="156"/>
    </row>
    <row r="92" spans="1:41" ht="50.1" customHeight="1" x14ac:dyDescent="0.4">
      <c r="A92" s="154"/>
      <c r="B92" s="78" t="s">
        <v>131</v>
      </c>
      <c r="C92" s="72"/>
      <c r="D92" s="72" t="s">
        <v>158</v>
      </c>
      <c r="E92" s="78"/>
      <c r="F92" s="78"/>
      <c r="G92" s="72"/>
      <c r="H92" s="72"/>
      <c r="I92" s="78" t="s">
        <v>123</v>
      </c>
      <c r="J92" s="78" t="s">
        <v>297</v>
      </c>
      <c r="K92" s="78" t="s">
        <v>492</v>
      </c>
      <c r="L92" s="78"/>
      <c r="M92" s="72"/>
      <c r="N92" s="72"/>
      <c r="O92" s="72"/>
      <c r="P92" s="78"/>
      <c r="Q92" s="78"/>
      <c r="R92" s="78"/>
      <c r="S92" s="78"/>
      <c r="T92" s="156"/>
      <c r="U92" s="156"/>
      <c r="V92" s="156"/>
      <c r="W92" s="156"/>
      <c r="X92" s="156"/>
      <c r="Y92" s="156"/>
      <c r="Z92" s="156"/>
      <c r="AA92" s="156"/>
      <c r="AB92" s="156"/>
      <c r="AC92" s="156"/>
      <c r="AD92" s="156"/>
      <c r="AE92" s="156"/>
      <c r="AF92" s="156"/>
      <c r="AG92" s="156"/>
      <c r="AH92" s="156"/>
      <c r="AI92" s="156"/>
      <c r="AJ92" s="156"/>
      <c r="AK92" s="156"/>
      <c r="AL92" s="156"/>
      <c r="AM92" s="156"/>
      <c r="AN92" s="156"/>
      <c r="AO92" s="156"/>
    </row>
    <row r="93" spans="1:41" ht="50.1" customHeight="1" x14ac:dyDescent="0.4">
      <c r="A93" s="154"/>
      <c r="B93" s="78"/>
      <c r="C93" s="72"/>
      <c r="D93" s="72"/>
      <c r="E93" s="78"/>
      <c r="F93" s="78"/>
      <c r="G93" s="72"/>
      <c r="H93" s="72"/>
      <c r="I93" s="78" t="s">
        <v>124</v>
      </c>
      <c r="J93" s="78"/>
      <c r="K93" s="88"/>
      <c r="L93" s="78"/>
      <c r="M93" s="72"/>
      <c r="N93" s="72"/>
      <c r="O93" s="72"/>
      <c r="P93" s="78"/>
      <c r="Q93" s="78"/>
      <c r="R93" s="78"/>
      <c r="S93" s="78"/>
      <c r="T93" s="156"/>
      <c r="U93" s="156"/>
      <c r="V93" s="156"/>
      <c r="W93" s="156"/>
      <c r="X93" s="156"/>
      <c r="Y93" s="156"/>
      <c r="Z93" s="156"/>
      <c r="AA93" s="156"/>
      <c r="AB93" s="156"/>
      <c r="AC93" s="156"/>
      <c r="AD93" s="156"/>
      <c r="AE93" s="156"/>
      <c r="AF93" s="156"/>
      <c r="AG93" s="156"/>
      <c r="AH93" s="156"/>
      <c r="AI93" s="156"/>
      <c r="AJ93" s="156"/>
      <c r="AK93" s="156"/>
      <c r="AL93" s="156"/>
      <c r="AM93" s="156"/>
      <c r="AN93" s="156"/>
      <c r="AO93" s="156"/>
    </row>
    <row r="94" spans="1:41" ht="50.1" customHeight="1" x14ac:dyDescent="0.4">
      <c r="A94" s="154"/>
      <c r="B94" s="78"/>
      <c r="C94" s="72"/>
      <c r="D94" s="72"/>
      <c r="E94" s="78"/>
      <c r="F94" s="78"/>
      <c r="G94" s="72"/>
      <c r="H94" s="72"/>
      <c r="I94" s="78" t="s">
        <v>422</v>
      </c>
      <c r="J94" s="78"/>
      <c r="K94" s="88"/>
      <c r="L94" s="78"/>
      <c r="M94" s="72"/>
      <c r="N94" s="72"/>
      <c r="O94" s="72"/>
      <c r="P94" s="78"/>
      <c r="Q94" s="78"/>
      <c r="R94" s="78"/>
      <c r="S94" s="78"/>
      <c r="T94" s="156"/>
      <c r="U94" s="156"/>
      <c r="V94" s="156"/>
      <c r="W94" s="156"/>
      <c r="X94" s="156"/>
      <c r="Y94" s="156"/>
      <c r="Z94" s="156"/>
      <c r="AA94" s="156"/>
      <c r="AB94" s="156"/>
      <c r="AC94" s="156"/>
      <c r="AD94" s="156"/>
      <c r="AE94" s="156"/>
      <c r="AF94" s="156"/>
      <c r="AG94" s="156"/>
      <c r="AH94" s="156"/>
      <c r="AI94" s="156"/>
      <c r="AJ94" s="156"/>
      <c r="AK94" s="156"/>
      <c r="AL94" s="156"/>
      <c r="AM94" s="156"/>
      <c r="AN94" s="156"/>
      <c r="AO94" s="156"/>
    </row>
    <row r="95" spans="1:41" ht="50.1" customHeight="1" x14ac:dyDescent="0.4">
      <c r="A95" s="154"/>
      <c r="B95" s="78"/>
      <c r="C95" s="72"/>
      <c r="D95" s="72"/>
      <c r="E95" s="78"/>
      <c r="F95" s="78"/>
      <c r="G95" s="72"/>
      <c r="H95" s="72"/>
      <c r="I95" s="78" t="s">
        <v>125</v>
      </c>
      <c r="J95" s="78"/>
      <c r="K95" s="88"/>
      <c r="L95" s="78"/>
      <c r="M95" s="72"/>
      <c r="N95" s="72"/>
      <c r="O95" s="72"/>
      <c r="P95" s="78"/>
      <c r="Q95" s="78"/>
      <c r="R95" s="78"/>
      <c r="S95" s="78"/>
      <c r="T95" s="156"/>
      <c r="U95" s="156"/>
      <c r="V95" s="156"/>
      <c r="W95" s="156"/>
      <c r="X95" s="156"/>
      <c r="Y95" s="156"/>
      <c r="Z95" s="156"/>
      <c r="AA95" s="156"/>
      <c r="AB95" s="156"/>
      <c r="AC95" s="156"/>
      <c r="AD95" s="156"/>
      <c r="AE95" s="156"/>
      <c r="AF95" s="156"/>
      <c r="AG95" s="156"/>
      <c r="AH95" s="156"/>
      <c r="AI95" s="156"/>
      <c r="AJ95" s="156"/>
      <c r="AK95" s="156"/>
      <c r="AL95" s="156"/>
      <c r="AM95" s="156"/>
      <c r="AN95" s="156"/>
      <c r="AO95" s="156"/>
    </row>
    <row r="96" spans="1:41" s="62" customFormat="1" ht="50.1" customHeight="1" x14ac:dyDescent="0.4">
      <c r="A96" s="155">
        <v>12</v>
      </c>
      <c r="B96" s="80"/>
      <c r="C96" s="75"/>
      <c r="D96" s="75"/>
      <c r="E96" s="80"/>
      <c r="F96" s="80"/>
      <c r="G96" s="75"/>
      <c r="H96" s="75"/>
      <c r="I96" s="80"/>
      <c r="J96" s="80"/>
      <c r="K96" s="80"/>
      <c r="L96" s="80" t="s">
        <v>470</v>
      </c>
      <c r="M96" s="75"/>
      <c r="N96" s="75"/>
      <c r="O96" s="75"/>
      <c r="P96" s="80"/>
      <c r="Q96" s="80"/>
      <c r="R96" s="80"/>
      <c r="S96" s="80"/>
      <c r="T96" s="157"/>
      <c r="U96" s="157"/>
      <c r="V96" s="157"/>
      <c r="W96" s="157"/>
      <c r="X96" s="157"/>
      <c r="Y96" s="157"/>
      <c r="Z96" s="157"/>
      <c r="AA96" s="157"/>
      <c r="AB96" s="157"/>
      <c r="AC96" s="157"/>
      <c r="AD96" s="157"/>
      <c r="AE96" s="157"/>
      <c r="AF96" s="157"/>
      <c r="AG96" s="157"/>
      <c r="AH96" s="157"/>
      <c r="AI96" s="157"/>
      <c r="AJ96" s="157"/>
      <c r="AK96" s="157"/>
      <c r="AL96" s="157"/>
      <c r="AM96" s="157"/>
      <c r="AN96" s="157"/>
      <c r="AO96" s="157"/>
    </row>
    <row r="97" spans="1:41" s="62" customFormat="1" ht="50.1" customHeight="1" x14ac:dyDescent="0.4">
      <c r="A97" s="155"/>
      <c r="B97" s="80"/>
      <c r="C97" s="75"/>
      <c r="D97" s="75"/>
      <c r="E97" s="80"/>
      <c r="F97" s="80"/>
      <c r="G97" s="75"/>
      <c r="H97" s="75"/>
      <c r="I97" s="80"/>
      <c r="J97" s="80"/>
      <c r="K97" s="80"/>
      <c r="L97" s="83" t="s">
        <v>481</v>
      </c>
      <c r="M97" s="75"/>
      <c r="N97" s="75"/>
      <c r="O97" s="75"/>
      <c r="P97" s="80"/>
      <c r="Q97" s="80"/>
      <c r="R97" s="80"/>
      <c r="S97" s="80"/>
      <c r="T97" s="157"/>
      <c r="U97" s="157"/>
      <c r="V97" s="157"/>
      <c r="W97" s="157"/>
      <c r="X97" s="157"/>
      <c r="Y97" s="157"/>
      <c r="Z97" s="157"/>
      <c r="AA97" s="157"/>
      <c r="AB97" s="157"/>
      <c r="AC97" s="157"/>
      <c r="AD97" s="157"/>
      <c r="AE97" s="157"/>
      <c r="AF97" s="157"/>
      <c r="AG97" s="157"/>
      <c r="AH97" s="157"/>
      <c r="AI97" s="157"/>
      <c r="AJ97" s="157"/>
      <c r="AK97" s="157"/>
      <c r="AL97" s="157"/>
      <c r="AM97" s="157"/>
      <c r="AN97" s="157"/>
      <c r="AO97" s="157"/>
    </row>
    <row r="98" spans="1:41" s="151" customFormat="1" ht="50.1" customHeight="1" x14ac:dyDescent="0.4">
      <c r="A98" s="158"/>
      <c r="B98" s="88"/>
      <c r="C98" s="81"/>
      <c r="D98" s="81"/>
      <c r="E98" s="88"/>
      <c r="F98" s="88"/>
      <c r="G98" s="81"/>
      <c r="H98" s="81"/>
      <c r="I98" s="88"/>
      <c r="J98" s="88"/>
      <c r="K98" s="88"/>
      <c r="L98" s="78" t="s">
        <v>427</v>
      </c>
      <c r="M98" s="81"/>
      <c r="N98" s="81"/>
      <c r="O98" s="81"/>
      <c r="P98" s="88"/>
      <c r="Q98" s="88"/>
      <c r="R98" s="88"/>
      <c r="S98" s="88"/>
      <c r="T98" s="159"/>
      <c r="U98" s="159"/>
      <c r="V98" s="159"/>
      <c r="W98" s="159"/>
      <c r="X98" s="159"/>
      <c r="Y98" s="159"/>
      <c r="Z98" s="159"/>
      <c r="AA98" s="159"/>
      <c r="AB98" s="159"/>
      <c r="AC98" s="159"/>
      <c r="AD98" s="159"/>
      <c r="AE98" s="159"/>
      <c r="AF98" s="159"/>
      <c r="AG98" s="159"/>
      <c r="AH98" s="159"/>
      <c r="AI98" s="159"/>
      <c r="AJ98" s="159"/>
      <c r="AK98" s="159"/>
      <c r="AL98" s="159"/>
      <c r="AM98" s="159"/>
      <c r="AN98" s="159"/>
      <c r="AO98" s="159"/>
    </row>
    <row r="99" spans="1:41" ht="50.1" customHeight="1" x14ac:dyDescent="0.4">
      <c r="A99" s="154"/>
      <c r="B99" s="78"/>
      <c r="C99" s="72"/>
      <c r="D99" s="72"/>
      <c r="E99" s="78"/>
      <c r="F99" s="78"/>
      <c r="G99" s="72"/>
      <c r="H99" s="78"/>
      <c r="I99" s="78"/>
      <c r="J99" s="78"/>
      <c r="K99" s="88"/>
      <c r="L99" s="78" t="s">
        <v>428</v>
      </c>
      <c r="M99" s="78"/>
      <c r="N99" s="78"/>
      <c r="O99" s="78"/>
      <c r="P99" s="78"/>
      <c r="Q99" s="78"/>
      <c r="R99" s="78"/>
      <c r="S99" s="78"/>
      <c r="T99" s="156"/>
      <c r="U99" s="156"/>
      <c r="V99" s="156"/>
      <c r="W99" s="156"/>
      <c r="X99" s="156"/>
      <c r="Y99" s="156"/>
      <c r="Z99" s="156"/>
      <c r="AA99" s="156"/>
      <c r="AB99" s="156"/>
      <c r="AC99" s="156"/>
      <c r="AD99" s="156"/>
      <c r="AE99" s="156"/>
      <c r="AF99" s="156"/>
      <c r="AG99" s="156"/>
      <c r="AH99" s="156"/>
      <c r="AI99" s="156"/>
      <c r="AJ99" s="156"/>
      <c r="AK99" s="156"/>
      <c r="AL99" s="156"/>
      <c r="AM99" s="156"/>
      <c r="AN99" s="156"/>
      <c r="AO99" s="156"/>
    </row>
    <row r="100" spans="1:41" ht="50.1" customHeight="1" x14ac:dyDescent="0.4">
      <c r="A100" s="154"/>
      <c r="B100" s="78"/>
      <c r="C100" s="78"/>
      <c r="D100" s="72"/>
      <c r="E100" s="78"/>
      <c r="F100" s="78"/>
      <c r="G100" s="78"/>
      <c r="H100" s="78"/>
      <c r="I100" s="78"/>
      <c r="J100" s="78"/>
      <c r="K100" s="78"/>
      <c r="L100" s="78" t="s">
        <v>429</v>
      </c>
      <c r="M100" s="78"/>
      <c r="N100" s="78"/>
      <c r="O100" s="78"/>
      <c r="P100" s="78"/>
      <c r="Q100" s="78"/>
      <c r="R100" s="78"/>
      <c r="S100" s="78"/>
      <c r="T100" s="156"/>
      <c r="U100" s="156"/>
      <c r="V100" s="156"/>
      <c r="W100" s="156"/>
      <c r="X100" s="156"/>
      <c r="Y100" s="156"/>
      <c r="Z100" s="156"/>
      <c r="AA100" s="156"/>
      <c r="AB100" s="156"/>
      <c r="AC100" s="156"/>
      <c r="AD100" s="156"/>
      <c r="AE100" s="156"/>
      <c r="AF100" s="156"/>
      <c r="AG100" s="156"/>
      <c r="AH100" s="156"/>
      <c r="AI100" s="156"/>
      <c r="AJ100" s="156"/>
      <c r="AK100" s="156"/>
      <c r="AL100" s="156"/>
      <c r="AM100" s="156"/>
      <c r="AN100" s="156"/>
      <c r="AO100" s="156"/>
    </row>
    <row r="101" spans="1:41" s="62" customFormat="1" ht="50.1" customHeight="1" x14ac:dyDescent="0.4">
      <c r="A101" s="155">
        <v>13</v>
      </c>
      <c r="B101" s="80"/>
      <c r="C101" s="80"/>
      <c r="D101" s="80"/>
      <c r="E101" s="80"/>
      <c r="F101" s="80"/>
      <c r="G101" s="80"/>
      <c r="H101" s="80"/>
      <c r="I101" s="80"/>
      <c r="J101" s="80"/>
      <c r="K101" s="80"/>
      <c r="L101" s="80" t="s">
        <v>471</v>
      </c>
      <c r="M101" s="80"/>
      <c r="N101" s="80"/>
      <c r="O101" s="80"/>
      <c r="P101" s="80"/>
      <c r="Q101" s="80"/>
      <c r="R101" s="80"/>
      <c r="S101" s="80"/>
      <c r="T101" s="157"/>
      <c r="U101" s="157"/>
      <c r="V101" s="157"/>
      <c r="W101" s="157"/>
      <c r="X101" s="157"/>
      <c r="Y101" s="157"/>
      <c r="Z101" s="157"/>
      <c r="AA101" s="157"/>
      <c r="AB101" s="157"/>
      <c r="AC101" s="157"/>
      <c r="AD101" s="157"/>
      <c r="AE101" s="157"/>
      <c r="AF101" s="157"/>
      <c r="AG101" s="157"/>
      <c r="AH101" s="157"/>
      <c r="AI101" s="157"/>
      <c r="AJ101" s="157"/>
      <c r="AK101" s="157"/>
      <c r="AL101" s="157"/>
      <c r="AM101" s="157"/>
      <c r="AN101" s="157"/>
      <c r="AO101" s="157"/>
    </row>
    <row r="102" spans="1:41" s="62" customFormat="1" ht="50.1" customHeight="1" x14ac:dyDescent="0.4">
      <c r="A102" s="155"/>
      <c r="B102" s="80"/>
      <c r="C102" s="80"/>
      <c r="D102" s="80"/>
      <c r="E102" s="80"/>
      <c r="F102" s="80"/>
      <c r="G102" s="80"/>
      <c r="H102" s="80"/>
      <c r="I102" s="80"/>
      <c r="J102" s="80"/>
      <c r="K102" s="80"/>
      <c r="L102" s="83" t="s">
        <v>480</v>
      </c>
      <c r="M102" s="80"/>
      <c r="N102" s="80"/>
      <c r="O102" s="80"/>
      <c r="P102" s="80"/>
      <c r="Q102" s="80"/>
      <c r="R102" s="80"/>
      <c r="S102" s="80"/>
      <c r="T102" s="157"/>
      <c r="U102" s="157"/>
      <c r="V102" s="157"/>
      <c r="W102" s="157"/>
      <c r="X102" s="157"/>
      <c r="Y102" s="157"/>
      <c r="Z102" s="157"/>
      <c r="AA102" s="157"/>
      <c r="AB102" s="157"/>
      <c r="AC102" s="157"/>
      <c r="AD102" s="157"/>
      <c r="AE102" s="157"/>
      <c r="AF102" s="157"/>
      <c r="AG102" s="157"/>
      <c r="AH102" s="157"/>
      <c r="AI102" s="157"/>
      <c r="AJ102" s="157"/>
      <c r="AK102" s="157"/>
      <c r="AL102" s="157"/>
      <c r="AM102" s="157"/>
      <c r="AN102" s="157"/>
      <c r="AO102" s="157"/>
    </row>
    <row r="103" spans="1:41" s="151" customFormat="1" ht="50.1" customHeight="1" x14ac:dyDescent="0.4">
      <c r="A103" s="158"/>
      <c r="B103" s="88"/>
      <c r="C103" s="88"/>
      <c r="D103" s="88"/>
      <c r="E103" s="88"/>
      <c r="F103" s="88"/>
      <c r="G103" s="88"/>
      <c r="H103" s="88"/>
      <c r="I103" s="88"/>
      <c r="J103" s="88"/>
      <c r="K103" s="88"/>
      <c r="L103" s="88" t="s">
        <v>430</v>
      </c>
      <c r="M103" s="88"/>
      <c r="N103" s="88"/>
      <c r="O103" s="88"/>
      <c r="P103" s="88"/>
      <c r="Q103" s="88"/>
      <c r="R103" s="88"/>
      <c r="S103" s="88"/>
      <c r="T103" s="159"/>
      <c r="U103" s="159"/>
      <c r="V103" s="159"/>
      <c r="W103" s="159"/>
      <c r="X103" s="159"/>
      <c r="Y103" s="159"/>
      <c r="Z103" s="159"/>
      <c r="AA103" s="159"/>
      <c r="AB103" s="159"/>
      <c r="AC103" s="159"/>
      <c r="AD103" s="159"/>
      <c r="AE103" s="159"/>
      <c r="AF103" s="159"/>
      <c r="AG103" s="159"/>
      <c r="AH103" s="159"/>
      <c r="AI103" s="159"/>
      <c r="AJ103" s="159"/>
      <c r="AK103" s="159"/>
      <c r="AL103" s="159"/>
      <c r="AM103" s="159"/>
      <c r="AN103" s="159"/>
      <c r="AO103" s="159"/>
    </row>
    <row r="104" spans="1:41" s="62" customFormat="1" ht="50.1" customHeight="1" x14ac:dyDescent="0.4">
      <c r="A104" s="155"/>
      <c r="B104" s="80"/>
      <c r="C104" s="80"/>
      <c r="D104" s="80"/>
      <c r="E104" s="80"/>
      <c r="F104" s="80"/>
      <c r="G104" s="80"/>
      <c r="H104" s="80"/>
      <c r="I104" s="80"/>
      <c r="J104" s="80"/>
      <c r="K104" s="80"/>
      <c r="L104" s="80" t="s">
        <v>608</v>
      </c>
      <c r="M104" s="80"/>
      <c r="N104" s="80"/>
      <c r="O104" s="80"/>
      <c r="P104" s="80"/>
      <c r="Q104" s="80"/>
      <c r="R104" s="80"/>
      <c r="S104" s="80"/>
      <c r="T104" s="157"/>
      <c r="U104" s="157"/>
      <c r="V104" s="157"/>
      <c r="W104" s="157"/>
      <c r="X104" s="157"/>
      <c r="Y104" s="157"/>
      <c r="Z104" s="157"/>
      <c r="AA104" s="157"/>
      <c r="AB104" s="157"/>
      <c r="AC104" s="157"/>
      <c r="AD104" s="157"/>
      <c r="AE104" s="157"/>
      <c r="AF104" s="157"/>
      <c r="AG104" s="157"/>
      <c r="AH104" s="157"/>
      <c r="AI104" s="157"/>
      <c r="AJ104" s="157"/>
      <c r="AK104" s="157"/>
      <c r="AL104" s="157"/>
      <c r="AM104" s="157"/>
      <c r="AN104" s="157"/>
      <c r="AO104" s="157"/>
    </row>
    <row r="105" spans="1:41" s="62" customFormat="1" ht="50.1" customHeight="1" x14ac:dyDescent="0.4">
      <c r="A105" s="155"/>
      <c r="B105" s="80"/>
      <c r="C105" s="80"/>
      <c r="D105" s="80"/>
      <c r="E105" s="80"/>
      <c r="F105" s="80"/>
      <c r="G105" s="80"/>
      <c r="H105" s="80"/>
      <c r="I105" s="80"/>
      <c r="J105" s="80"/>
      <c r="K105" s="80"/>
      <c r="L105" s="80" t="s">
        <v>481</v>
      </c>
      <c r="M105" s="80"/>
      <c r="N105" s="80"/>
      <c r="O105" s="80"/>
      <c r="P105" s="80"/>
      <c r="Q105" s="80"/>
      <c r="R105" s="80"/>
      <c r="S105" s="80"/>
      <c r="T105" s="157"/>
      <c r="U105" s="157"/>
      <c r="V105" s="157"/>
      <c r="W105" s="157"/>
      <c r="X105" s="157"/>
      <c r="Y105" s="157"/>
      <c r="Z105" s="157"/>
      <c r="AA105" s="157"/>
      <c r="AB105" s="157"/>
      <c r="AC105" s="157"/>
      <c r="AD105" s="157"/>
      <c r="AE105" s="157"/>
      <c r="AF105" s="157"/>
      <c r="AG105" s="157"/>
      <c r="AH105" s="157"/>
      <c r="AI105" s="157"/>
      <c r="AJ105" s="157"/>
      <c r="AK105" s="157"/>
      <c r="AL105" s="157"/>
      <c r="AM105" s="157"/>
      <c r="AN105" s="157"/>
      <c r="AO105" s="157"/>
    </row>
    <row r="106" spans="1:41" s="151" customFormat="1" ht="50.1" customHeight="1" x14ac:dyDescent="0.4">
      <c r="A106" s="158"/>
      <c r="B106" s="88"/>
      <c r="C106" s="88"/>
      <c r="D106" s="88"/>
      <c r="E106" s="88"/>
      <c r="F106" s="88"/>
      <c r="G106" s="88"/>
      <c r="H106" s="88"/>
      <c r="I106" s="88"/>
      <c r="J106" s="88"/>
      <c r="K106" s="88"/>
      <c r="L106" s="88" t="s">
        <v>432</v>
      </c>
      <c r="M106" s="88"/>
      <c r="N106" s="88"/>
      <c r="O106" s="88"/>
      <c r="P106" s="88"/>
      <c r="Q106" s="88"/>
      <c r="R106" s="88"/>
      <c r="S106" s="88"/>
      <c r="T106" s="159"/>
      <c r="U106" s="159"/>
      <c r="V106" s="159"/>
      <c r="W106" s="159"/>
      <c r="X106" s="159"/>
      <c r="Y106" s="159"/>
      <c r="Z106" s="159"/>
      <c r="AA106" s="159"/>
      <c r="AB106" s="159"/>
      <c r="AC106" s="159"/>
      <c r="AD106" s="159"/>
      <c r="AE106" s="159"/>
      <c r="AF106" s="159"/>
      <c r="AG106" s="159"/>
      <c r="AH106" s="159"/>
      <c r="AI106" s="159"/>
      <c r="AJ106" s="159"/>
      <c r="AK106" s="159"/>
      <c r="AL106" s="159"/>
      <c r="AM106" s="159"/>
      <c r="AN106" s="159"/>
      <c r="AO106" s="159"/>
    </row>
    <row r="107" spans="1:41" ht="50.1" customHeight="1" x14ac:dyDescent="0.4">
      <c r="A107" s="154"/>
      <c r="B107" s="78"/>
      <c r="C107" s="78"/>
      <c r="D107" s="78"/>
      <c r="E107" s="78"/>
      <c r="F107" s="78"/>
      <c r="G107" s="78"/>
      <c r="H107" s="78"/>
      <c r="I107" s="78"/>
      <c r="J107" s="78"/>
      <c r="K107" s="78"/>
      <c r="L107" s="78" t="s">
        <v>434</v>
      </c>
      <c r="M107" s="78"/>
      <c r="N107" s="78"/>
      <c r="O107" s="78"/>
      <c r="P107" s="78"/>
      <c r="Q107" s="78"/>
      <c r="R107" s="78"/>
      <c r="S107" s="78"/>
      <c r="T107" s="156"/>
      <c r="U107" s="156"/>
      <c r="V107" s="156"/>
      <c r="W107" s="156"/>
      <c r="X107" s="156"/>
      <c r="Y107" s="156"/>
      <c r="Z107" s="156"/>
      <c r="AA107" s="156"/>
      <c r="AB107" s="156"/>
      <c r="AC107" s="156"/>
      <c r="AD107" s="156"/>
      <c r="AE107" s="156"/>
      <c r="AF107" s="156"/>
      <c r="AG107" s="156"/>
      <c r="AH107" s="156"/>
      <c r="AI107" s="156"/>
      <c r="AJ107" s="156"/>
      <c r="AK107" s="156"/>
      <c r="AL107" s="156"/>
      <c r="AM107" s="156"/>
      <c r="AN107" s="156"/>
      <c r="AO107" s="156"/>
    </row>
    <row r="108" spans="1:41" ht="50.1" customHeight="1" x14ac:dyDescent="0.4">
      <c r="A108" s="154"/>
      <c r="B108" s="78"/>
      <c r="C108" s="78"/>
      <c r="D108" s="78"/>
      <c r="E108" s="78"/>
      <c r="F108" s="78"/>
      <c r="G108" s="78"/>
      <c r="H108" s="78"/>
      <c r="I108" s="78"/>
      <c r="J108" s="78"/>
      <c r="K108" s="78"/>
      <c r="L108" s="78" t="s">
        <v>435</v>
      </c>
      <c r="M108" s="78"/>
      <c r="N108" s="78"/>
      <c r="O108" s="78"/>
      <c r="P108" s="78"/>
      <c r="Q108" s="78"/>
      <c r="R108" s="78"/>
      <c r="S108" s="78"/>
      <c r="T108" s="156"/>
      <c r="U108" s="156"/>
      <c r="V108" s="156"/>
      <c r="W108" s="156"/>
      <c r="X108" s="156"/>
      <c r="Y108" s="156"/>
      <c r="Z108" s="156"/>
      <c r="AA108" s="156"/>
      <c r="AB108" s="156"/>
      <c r="AC108" s="156"/>
      <c r="AD108" s="156"/>
      <c r="AE108" s="156"/>
      <c r="AF108" s="156"/>
      <c r="AG108" s="156"/>
      <c r="AH108" s="156"/>
      <c r="AI108" s="156"/>
      <c r="AJ108" s="156"/>
      <c r="AK108" s="156"/>
      <c r="AL108" s="156"/>
      <c r="AM108" s="156"/>
      <c r="AN108" s="156"/>
      <c r="AO108" s="156"/>
    </row>
    <row r="109" spans="1:41" ht="50.1" customHeight="1" x14ac:dyDescent="0.4">
      <c r="A109" s="154"/>
      <c r="B109" s="78"/>
      <c r="C109" s="78"/>
      <c r="D109" s="78"/>
      <c r="E109" s="78"/>
      <c r="F109" s="78"/>
      <c r="G109" s="78"/>
      <c r="H109" s="78"/>
      <c r="I109" s="78"/>
      <c r="J109" s="78"/>
      <c r="K109" s="78"/>
      <c r="L109" s="78" t="s">
        <v>433</v>
      </c>
      <c r="M109" s="78"/>
      <c r="N109" s="78"/>
      <c r="O109" s="78"/>
      <c r="P109" s="78"/>
      <c r="Q109" s="78"/>
      <c r="R109" s="78"/>
      <c r="S109" s="78"/>
      <c r="T109" s="156"/>
      <c r="U109" s="156"/>
      <c r="V109" s="156"/>
      <c r="W109" s="156"/>
      <c r="X109" s="156"/>
      <c r="Y109" s="156"/>
      <c r="Z109" s="156"/>
      <c r="AA109" s="156"/>
      <c r="AB109" s="156"/>
      <c r="AC109" s="156"/>
      <c r="AD109" s="156"/>
      <c r="AE109" s="156"/>
      <c r="AF109" s="156"/>
      <c r="AG109" s="156"/>
      <c r="AH109" s="156"/>
      <c r="AI109" s="156"/>
      <c r="AJ109" s="156"/>
      <c r="AK109" s="156"/>
      <c r="AL109" s="156"/>
      <c r="AM109" s="156"/>
      <c r="AN109" s="156"/>
      <c r="AO109" s="156"/>
    </row>
    <row r="110" spans="1:41" ht="50.1" customHeight="1" x14ac:dyDescent="0.4">
      <c r="A110" s="154"/>
      <c r="B110" s="78"/>
      <c r="C110" s="78"/>
      <c r="D110" s="78"/>
      <c r="E110" s="78"/>
      <c r="F110" s="78"/>
      <c r="G110" s="78"/>
      <c r="H110" s="78"/>
      <c r="I110" s="78"/>
      <c r="J110" s="78"/>
      <c r="K110" s="78"/>
      <c r="L110" s="78" t="s">
        <v>436</v>
      </c>
      <c r="M110" s="78"/>
      <c r="N110" s="78"/>
      <c r="O110" s="78"/>
      <c r="P110" s="78"/>
      <c r="Q110" s="78"/>
      <c r="R110" s="78"/>
      <c r="S110" s="78"/>
      <c r="T110" s="156"/>
      <c r="U110" s="156"/>
      <c r="V110" s="156"/>
      <c r="W110" s="156"/>
      <c r="X110" s="156"/>
      <c r="Y110" s="156"/>
      <c r="Z110" s="156"/>
      <c r="AA110" s="156"/>
      <c r="AB110" s="156"/>
      <c r="AC110" s="156"/>
      <c r="AD110" s="156"/>
      <c r="AE110" s="156"/>
      <c r="AF110" s="156"/>
      <c r="AG110" s="156"/>
      <c r="AH110" s="156"/>
      <c r="AI110" s="156"/>
      <c r="AJ110" s="156"/>
      <c r="AK110" s="156"/>
      <c r="AL110" s="156"/>
      <c r="AM110" s="156"/>
      <c r="AN110" s="156"/>
      <c r="AO110" s="156"/>
    </row>
    <row r="111" spans="1:41" ht="50.1" customHeight="1" x14ac:dyDescent="0.4">
      <c r="A111" s="154"/>
      <c r="B111" s="78"/>
      <c r="C111" s="78"/>
      <c r="D111" s="78"/>
      <c r="E111" s="78"/>
      <c r="F111" s="78"/>
      <c r="G111" s="78"/>
      <c r="H111" s="78"/>
      <c r="I111" s="78"/>
      <c r="J111" s="78"/>
      <c r="K111" s="78"/>
      <c r="L111" s="78" t="s">
        <v>437</v>
      </c>
      <c r="M111" s="78"/>
      <c r="N111" s="78"/>
      <c r="O111" s="78"/>
      <c r="P111" s="78"/>
      <c r="Q111" s="78"/>
      <c r="R111" s="78"/>
      <c r="S111" s="78"/>
      <c r="T111" s="156"/>
      <c r="U111" s="156"/>
      <c r="V111" s="156"/>
      <c r="W111" s="156"/>
      <c r="X111" s="156"/>
      <c r="Y111" s="156"/>
      <c r="Z111" s="156"/>
      <c r="AA111" s="156"/>
      <c r="AB111" s="156"/>
      <c r="AC111" s="156"/>
      <c r="AD111" s="156"/>
      <c r="AE111" s="156"/>
      <c r="AF111" s="156"/>
      <c r="AG111" s="156"/>
      <c r="AH111" s="156"/>
      <c r="AI111" s="156"/>
      <c r="AJ111" s="156"/>
      <c r="AK111" s="156"/>
      <c r="AL111" s="156"/>
      <c r="AM111" s="156"/>
      <c r="AN111" s="156"/>
      <c r="AO111" s="156"/>
    </row>
    <row r="112" spans="1:41" ht="50.1" customHeight="1" x14ac:dyDescent="0.4">
      <c r="A112" s="154"/>
      <c r="B112" s="78"/>
      <c r="C112" s="78"/>
      <c r="D112" s="78"/>
      <c r="E112" s="78"/>
      <c r="F112" s="78"/>
      <c r="G112" s="78"/>
      <c r="H112" s="78"/>
      <c r="I112" s="78"/>
      <c r="J112" s="78"/>
      <c r="K112" s="78"/>
      <c r="L112" s="78" t="s">
        <v>438</v>
      </c>
      <c r="M112" s="78"/>
      <c r="N112" s="78"/>
      <c r="O112" s="78"/>
      <c r="P112" s="78"/>
      <c r="Q112" s="78"/>
      <c r="R112" s="78"/>
      <c r="S112" s="78"/>
      <c r="T112" s="156"/>
      <c r="U112" s="156"/>
      <c r="V112" s="156"/>
      <c r="W112" s="156"/>
      <c r="X112" s="156"/>
      <c r="Y112" s="156"/>
      <c r="Z112" s="156"/>
      <c r="AA112" s="156"/>
      <c r="AB112" s="156"/>
      <c r="AC112" s="156"/>
      <c r="AD112" s="156"/>
      <c r="AE112" s="156"/>
      <c r="AF112" s="156"/>
      <c r="AG112" s="156"/>
      <c r="AH112" s="156"/>
      <c r="AI112" s="156"/>
      <c r="AJ112" s="156"/>
      <c r="AK112" s="156"/>
      <c r="AL112" s="156"/>
      <c r="AM112" s="156"/>
      <c r="AN112" s="156"/>
      <c r="AO112" s="156"/>
    </row>
    <row r="113" spans="1:41" ht="50.1" customHeight="1" x14ac:dyDescent="0.4">
      <c r="A113" s="154"/>
      <c r="B113" s="78"/>
      <c r="C113" s="78"/>
      <c r="D113" s="78"/>
      <c r="E113" s="78"/>
      <c r="F113" s="78"/>
      <c r="G113" s="78"/>
      <c r="H113" s="78"/>
      <c r="I113" s="78"/>
      <c r="J113" s="78"/>
      <c r="K113" s="78"/>
      <c r="L113" s="78" t="s">
        <v>439</v>
      </c>
      <c r="M113" s="78"/>
      <c r="N113" s="78"/>
      <c r="O113" s="78"/>
      <c r="P113" s="78"/>
      <c r="Q113" s="78"/>
      <c r="R113" s="78"/>
      <c r="S113" s="78"/>
      <c r="T113" s="156"/>
      <c r="U113" s="156"/>
      <c r="V113" s="156"/>
      <c r="W113" s="156"/>
      <c r="X113" s="156"/>
      <c r="Y113" s="156"/>
      <c r="Z113" s="156"/>
      <c r="AA113" s="156"/>
      <c r="AB113" s="156"/>
      <c r="AC113" s="156"/>
      <c r="AD113" s="156"/>
      <c r="AE113" s="156"/>
      <c r="AF113" s="156"/>
      <c r="AG113" s="156"/>
      <c r="AH113" s="156"/>
      <c r="AI113" s="156"/>
      <c r="AJ113" s="156"/>
      <c r="AK113" s="156"/>
      <c r="AL113" s="156"/>
      <c r="AM113" s="156"/>
      <c r="AN113" s="156"/>
      <c r="AO113" s="156"/>
    </row>
    <row r="114" spans="1:41" ht="50.1" customHeight="1" x14ac:dyDescent="0.4">
      <c r="A114" s="154"/>
      <c r="B114" s="78"/>
      <c r="C114" s="78"/>
      <c r="D114" s="78"/>
      <c r="E114" s="78"/>
      <c r="F114" s="78"/>
      <c r="G114" s="78"/>
      <c r="H114" s="78"/>
      <c r="I114" s="78"/>
      <c r="J114" s="78"/>
      <c r="K114" s="78"/>
      <c r="L114" s="78" t="s">
        <v>440</v>
      </c>
      <c r="M114" s="78"/>
      <c r="N114" s="78"/>
      <c r="O114" s="78"/>
      <c r="P114" s="78"/>
      <c r="Q114" s="78"/>
      <c r="R114" s="78"/>
      <c r="S114" s="78"/>
      <c r="T114" s="156"/>
      <c r="U114" s="156"/>
      <c r="V114" s="156"/>
      <c r="W114" s="156"/>
      <c r="X114" s="156"/>
      <c r="Y114" s="156"/>
      <c r="Z114" s="156"/>
      <c r="AA114" s="156"/>
      <c r="AB114" s="156"/>
      <c r="AC114" s="156"/>
      <c r="AD114" s="156"/>
      <c r="AE114" s="156"/>
      <c r="AF114" s="156"/>
      <c r="AG114" s="156"/>
      <c r="AH114" s="156"/>
      <c r="AI114" s="156"/>
      <c r="AJ114" s="156"/>
      <c r="AK114" s="156"/>
      <c r="AL114" s="156"/>
      <c r="AM114" s="156"/>
      <c r="AN114" s="156"/>
      <c r="AO114" s="156"/>
    </row>
    <row r="115" spans="1:41" ht="50.1" customHeight="1" x14ac:dyDescent="0.4">
      <c r="A115" s="154"/>
      <c r="B115" s="78"/>
      <c r="C115" s="78"/>
      <c r="D115" s="78"/>
      <c r="E115" s="78"/>
      <c r="F115" s="78"/>
      <c r="G115" s="78"/>
      <c r="H115" s="78"/>
      <c r="I115" s="78"/>
      <c r="J115" s="78"/>
      <c r="K115" s="78"/>
      <c r="L115" s="78" t="s">
        <v>441</v>
      </c>
      <c r="M115" s="78"/>
      <c r="N115" s="78"/>
      <c r="O115" s="78"/>
      <c r="P115" s="78"/>
      <c r="Q115" s="78"/>
      <c r="R115" s="78"/>
      <c r="S115" s="78"/>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row>
    <row r="116" spans="1:41" s="62" customFormat="1" ht="50.1" customHeight="1" x14ac:dyDescent="0.4">
      <c r="A116" s="155">
        <v>14</v>
      </c>
      <c r="B116" s="80"/>
      <c r="C116" s="80"/>
      <c r="D116" s="80"/>
      <c r="E116" s="80"/>
      <c r="F116" s="80"/>
      <c r="G116" s="80"/>
      <c r="H116" s="80"/>
      <c r="I116" s="80"/>
      <c r="J116" s="80"/>
      <c r="K116" s="80"/>
      <c r="L116" s="80" t="s">
        <v>472</v>
      </c>
      <c r="M116" s="80"/>
      <c r="N116" s="80"/>
      <c r="O116" s="80"/>
      <c r="P116" s="80"/>
      <c r="Q116" s="80"/>
      <c r="R116" s="80"/>
      <c r="S116" s="80"/>
      <c r="T116" s="157"/>
      <c r="U116" s="157"/>
      <c r="V116" s="157"/>
      <c r="W116" s="157"/>
      <c r="X116" s="157"/>
      <c r="Y116" s="157"/>
      <c r="Z116" s="157"/>
      <c r="AA116" s="157"/>
      <c r="AB116" s="157"/>
      <c r="AC116" s="157"/>
      <c r="AD116" s="157"/>
      <c r="AE116" s="157"/>
      <c r="AF116" s="157"/>
      <c r="AG116" s="157"/>
      <c r="AH116" s="157"/>
      <c r="AI116" s="157"/>
      <c r="AJ116" s="157"/>
      <c r="AK116" s="157"/>
      <c r="AL116" s="157"/>
      <c r="AM116" s="157"/>
      <c r="AN116" s="157"/>
      <c r="AO116" s="157"/>
    </row>
    <row r="117" spans="1:41" s="62" customFormat="1" ht="50.1" customHeight="1" x14ac:dyDescent="0.4">
      <c r="A117" s="155"/>
      <c r="B117" s="80"/>
      <c r="C117" s="80"/>
      <c r="D117" s="80"/>
      <c r="E117" s="80"/>
      <c r="F117" s="80"/>
      <c r="G117" s="80"/>
      <c r="H117" s="80"/>
      <c r="I117" s="80"/>
      <c r="J117" s="80"/>
      <c r="K117" s="80"/>
      <c r="L117" s="80" t="s">
        <v>481</v>
      </c>
      <c r="M117" s="80"/>
      <c r="N117" s="80"/>
      <c r="O117" s="80"/>
      <c r="P117" s="80"/>
      <c r="Q117" s="80"/>
      <c r="R117" s="80"/>
      <c r="S117" s="80"/>
      <c r="T117" s="157"/>
      <c r="U117" s="157"/>
      <c r="V117" s="157"/>
      <c r="W117" s="157"/>
      <c r="X117" s="157"/>
      <c r="Y117" s="157"/>
      <c r="Z117" s="157"/>
      <c r="AA117" s="157"/>
      <c r="AB117" s="157"/>
      <c r="AC117" s="157"/>
      <c r="AD117" s="157"/>
      <c r="AE117" s="157"/>
      <c r="AF117" s="157"/>
      <c r="AG117" s="157"/>
      <c r="AH117" s="157"/>
      <c r="AI117" s="157"/>
      <c r="AJ117" s="157"/>
      <c r="AK117" s="157"/>
      <c r="AL117" s="157"/>
      <c r="AM117" s="157"/>
      <c r="AN117" s="157"/>
      <c r="AO117" s="157"/>
    </row>
    <row r="118" spans="1:41" ht="50.1" customHeight="1" x14ac:dyDescent="0.4">
      <c r="A118" s="154"/>
      <c r="B118" s="79"/>
      <c r="C118" s="79"/>
      <c r="D118" s="79"/>
      <c r="E118" s="79"/>
      <c r="F118" s="79"/>
      <c r="G118" s="79"/>
      <c r="H118" s="79"/>
      <c r="I118" s="79"/>
      <c r="J118" s="79"/>
      <c r="K118" s="79"/>
      <c r="L118" s="79" t="s">
        <v>442</v>
      </c>
      <c r="M118" s="79"/>
      <c r="N118" s="79"/>
      <c r="O118" s="79"/>
      <c r="P118" s="79"/>
      <c r="Q118" s="79"/>
      <c r="R118" s="79"/>
      <c r="S118" s="79"/>
      <c r="T118" s="156"/>
      <c r="U118" s="156"/>
      <c r="V118" s="156"/>
      <c r="W118" s="156"/>
      <c r="X118" s="156"/>
      <c r="Y118" s="156"/>
      <c r="Z118" s="156"/>
      <c r="AA118" s="156"/>
      <c r="AB118" s="156"/>
      <c r="AC118" s="156"/>
      <c r="AD118" s="156"/>
      <c r="AE118" s="156"/>
      <c r="AF118" s="156"/>
      <c r="AG118" s="156"/>
      <c r="AH118" s="156"/>
      <c r="AI118" s="156"/>
      <c r="AJ118" s="156"/>
      <c r="AK118" s="156"/>
      <c r="AL118" s="156"/>
      <c r="AM118" s="156"/>
      <c r="AN118" s="156"/>
      <c r="AO118" s="156"/>
    </row>
    <row r="119" spans="1:41" ht="50.1" customHeight="1" x14ac:dyDescent="0.4">
      <c r="A119" s="154"/>
      <c r="B119" s="79"/>
      <c r="C119" s="79"/>
      <c r="D119" s="79"/>
      <c r="E119" s="79"/>
      <c r="F119" s="79"/>
      <c r="G119" s="79"/>
      <c r="H119" s="79"/>
      <c r="I119" s="79"/>
      <c r="J119" s="79"/>
      <c r="K119" s="79"/>
      <c r="L119" s="79" t="s">
        <v>443</v>
      </c>
      <c r="M119" s="79"/>
      <c r="N119" s="79"/>
      <c r="O119" s="79"/>
      <c r="P119" s="79"/>
      <c r="Q119" s="79"/>
      <c r="R119" s="79"/>
      <c r="S119" s="79"/>
      <c r="T119" s="156"/>
      <c r="U119" s="156"/>
      <c r="V119" s="156"/>
      <c r="W119" s="156"/>
      <c r="X119" s="156"/>
      <c r="Y119" s="156"/>
      <c r="Z119" s="156"/>
      <c r="AA119" s="156"/>
      <c r="AB119" s="156"/>
      <c r="AC119" s="156"/>
      <c r="AD119" s="156"/>
      <c r="AE119" s="156"/>
      <c r="AF119" s="156"/>
      <c r="AG119" s="156"/>
      <c r="AH119" s="156"/>
      <c r="AI119" s="156"/>
      <c r="AJ119" s="156"/>
      <c r="AK119" s="156"/>
      <c r="AL119" s="156"/>
      <c r="AM119" s="156"/>
      <c r="AN119" s="156"/>
      <c r="AO119" s="156"/>
    </row>
    <row r="120" spans="1:41" ht="50.1" customHeight="1" x14ac:dyDescent="0.4">
      <c r="A120" s="154"/>
      <c r="B120" s="79"/>
      <c r="C120" s="79"/>
      <c r="D120" s="79"/>
      <c r="E120" s="79"/>
      <c r="F120" s="79"/>
      <c r="G120" s="79"/>
      <c r="H120" s="79"/>
      <c r="I120" s="79"/>
      <c r="J120" s="79"/>
      <c r="K120" s="79"/>
      <c r="L120" s="79" t="s">
        <v>609</v>
      </c>
      <c r="M120" s="79"/>
      <c r="N120" s="79"/>
      <c r="O120" s="79"/>
      <c r="P120" s="79"/>
      <c r="Q120" s="79"/>
      <c r="R120" s="79"/>
      <c r="S120" s="79"/>
      <c r="T120" s="156"/>
      <c r="U120" s="156"/>
      <c r="V120" s="156"/>
      <c r="W120" s="156"/>
      <c r="X120" s="156"/>
      <c r="Y120" s="156"/>
      <c r="Z120" s="156"/>
      <c r="AA120" s="156"/>
      <c r="AB120" s="156"/>
      <c r="AC120" s="156"/>
      <c r="AD120" s="156"/>
      <c r="AE120" s="156"/>
      <c r="AF120" s="156"/>
      <c r="AG120" s="156"/>
      <c r="AH120" s="156"/>
      <c r="AI120" s="156"/>
      <c r="AJ120" s="156"/>
      <c r="AK120" s="156"/>
      <c r="AL120" s="156"/>
      <c r="AM120" s="156"/>
      <c r="AN120" s="156"/>
      <c r="AO120" s="156"/>
    </row>
    <row r="121" spans="1:41" s="62" customFormat="1" ht="50.1" customHeight="1" x14ac:dyDescent="0.4">
      <c r="A121" s="155">
        <v>15</v>
      </c>
      <c r="B121" s="83"/>
      <c r="C121" s="83"/>
      <c r="D121" s="83"/>
      <c r="E121" s="83"/>
      <c r="F121" s="83"/>
      <c r="G121" s="83"/>
      <c r="H121" s="83"/>
      <c r="I121" s="83"/>
      <c r="J121" s="83"/>
      <c r="K121" s="83"/>
      <c r="L121" s="80" t="s">
        <v>473</v>
      </c>
      <c r="M121" s="83"/>
      <c r="N121" s="83"/>
      <c r="O121" s="83"/>
      <c r="P121" s="83"/>
      <c r="Q121" s="83"/>
      <c r="R121" s="83"/>
      <c r="S121" s="83"/>
      <c r="T121" s="157"/>
      <c r="U121" s="157"/>
      <c r="V121" s="157"/>
      <c r="W121" s="157"/>
      <c r="X121" s="157"/>
      <c r="Y121" s="157"/>
      <c r="Z121" s="157"/>
      <c r="AA121" s="157"/>
      <c r="AB121" s="157"/>
      <c r="AC121" s="157"/>
      <c r="AD121" s="157"/>
      <c r="AE121" s="157"/>
      <c r="AF121" s="157"/>
      <c r="AG121" s="157"/>
      <c r="AH121" s="157"/>
      <c r="AI121" s="157"/>
      <c r="AJ121" s="157"/>
      <c r="AK121" s="157"/>
      <c r="AL121" s="157"/>
      <c r="AM121" s="157"/>
      <c r="AN121" s="157"/>
      <c r="AO121" s="157"/>
    </row>
    <row r="122" spans="1:41" s="62" customFormat="1" ht="50.1" customHeight="1" x14ac:dyDescent="0.4">
      <c r="A122" s="155"/>
      <c r="B122" s="83"/>
      <c r="C122" s="83"/>
      <c r="D122" s="83"/>
      <c r="E122" s="83"/>
      <c r="F122" s="83"/>
      <c r="G122" s="83"/>
      <c r="H122" s="83"/>
      <c r="I122" s="83"/>
      <c r="J122" s="83"/>
      <c r="K122" s="83"/>
      <c r="L122" s="80" t="s">
        <v>481</v>
      </c>
      <c r="M122" s="83"/>
      <c r="N122" s="83"/>
      <c r="O122" s="83"/>
      <c r="P122" s="83"/>
      <c r="Q122" s="83"/>
      <c r="R122" s="83"/>
      <c r="S122" s="83"/>
      <c r="T122" s="157"/>
      <c r="U122" s="157"/>
      <c r="V122" s="157"/>
      <c r="W122" s="157"/>
      <c r="X122" s="157"/>
      <c r="Y122" s="157"/>
      <c r="Z122" s="157"/>
      <c r="AA122" s="157"/>
      <c r="AB122" s="157"/>
      <c r="AC122" s="157"/>
      <c r="AD122" s="157"/>
      <c r="AE122" s="157"/>
      <c r="AF122" s="157"/>
      <c r="AG122" s="157"/>
      <c r="AH122" s="157"/>
      <c r="AI122" s="157"/>
      <c r="AJ122" s="157"/>
      <c r="AK122" s="157"/>
      <c r="AL122" s="157"/>
      <c r="AM122" s="157"/>
      <c r="AN122" s="157"/>
      <c r="AO122" s="157"/>
    </row>
    <row r="123" spans="1:41" ht="50.1" customHeight="1" x14ac:dyDescent="0.4">
      <c r="A123" s="154"/>
      <c r="B123" s="79"/>
      <c r="C123" s="79"/>
      <c r="D123" s="79"/>
      <c r="E123" s="79"/>
      <c r="F123" s="79"/>
      <c r="G123" s="79"/>
      <c r="H123" s="79"/>
      <c r="I123" s="79"/>
      <c r="J123" s="79"/>
      <c r="K123" s="79"/>
      <c r="L123" s="79" t="s">
        <v>444</v>
      </c>
      <c r="M123" s="79"/>
      <c r="N123" s="79"/>
      <c r="O123" s="79"/>
      <c r="P123" s="79"/>
      <c r="Q123" s="79"/>
      <c r="R123" s="79"/>
      <c r="S123" s="79"/>
      <c r="T123" s="156"/>
      <c r="U123" s="156"/>
      <c r="V123" s="156"/>
      <c r="W123" s="156"/>
      <c r="X123" s="156"/>
      <c r="Y123" s="156"/>
      <c r="Z123" s="156"/>
      <c r="AA123" s="156"/>
      <c r="AB123" s="156"/>
      <c r="AC123" s="156"/>
      <c r="AD123" s="156"/>
      <c r="AE123" s="156"/>
      <c r="AF123" s="156"/>
      <c r="AG123" s="156"/>
      <c r="AH123" s="156"/>
      <c r="AI123" s="156"/>
      <c r="AJ123" s="156"/>
      <c r="AK123" s="156"/>
      <c r="AL123" s="156"/>
      <c r="AM123" s="156"/>
      <c r="AN123" s="156"/>
      <c r="AO123" s="156"/>
    </row>
    <row r="124" spans="1:41" ht="50.1" customHeight="1" x14ac:dyDescent="0.4">
      <c r="A124" s="154"/>
      <c r="B124" s="156"/>
      <c r="C124" s="156"/>
      <c r="D124" s="156"/>
      <c r="E124" s="156"/>
      <c r="F124" s="156"/>
      <c r="G124" s="156"/>
      <c r="H124" s="156"/>
      <c r="I124" s="156"/>
      <c r="J124" s="156"/>
      <c r="K124" s="156"/>
      <c r="L124" s="44" t="s">
        <v>445</v>
      </c>
      <c r="M124" s="156"/>
      <c r="N124" s="156"/>
      <c r="O124" s="156"/>
      <c r="P124" s="156"/>
      <c r="Q124" s="156"/>
      <c r="R124" s="156"/>
      <c r="S124" s="156"/>
      <c r="T124" s="156"/>
      <c r="U124" s="156"/>
      <c r="V124" s="156"/>
      <c r="W124" s="156"/>
      <c r="X124" s="156"/>
      <c r="Y124" s="156"/>
      <c r="Z124" s="156"/>
      <c r="AA124" s="156"/>
      <c r="AB124" s="156"/>
      <c r="AC124" s="156"/>
      <c r="AD124" s="156"/>
      <c r="AE124" s="156"/>
      <c r="AF124" s="156"/>
      <c r="AG124" s="156"/>
      <c r="AH124" s="156"/>
      <c r="AI124" s="156"/>
      <c r="AJ124" s="156"/>
      <c r="AK124" s="156"/>
      <c r="AL124" s="156"/>
      <c r="AM124" s="156"/>
      <c r="AN124" s="156"/>
      <c r="AO124" s="156"/>
    </row>
    <row r="125" spans="1:41" ht="50.1" customHeight="1" x14ac:dyDescent="0.4">
      <c r="A125" s="154"/>
      <c r="B125" s="156"/>
      <c r="C125" s="156"/>
      <c r="D125" s="156"/>
      <c r="E125" s="156"/>
      <c r="F125" s="156"/>
      <c r="G125" s="156"/>
      <c r="H125" s="156"/>
      <c r="I125" s="156"/>
      <c r="J125" s="156"/>
      <c r="K125" s="156"/>
      <c r="L125" s="44" t="s">
        <v>610</v>
      </c>
      <c r="M125" s="156"/>
      <c r="N125" s="156"/>
      <c r="O125" s="156"/>
      <c r="P125" s="156"/>
      <c r="Q125" s="156"/>
      <c r="R125" s="156"/>
      <c r="S125" s="156"/>
      <c r="T125" s="156"/>
      <c r="U125" s="156"/>
      <c r="V125" s="156"/>
      <c r="W125" s="156"/>
      <c r="X125" s="156"/>
      <c r="Y125" s="156"/>
      <c r="Z125" s="156"/>
      <c r="AA125" s="156"/>
      <c r="AB125" s="156"/>
      <c r="AC125" s="156"/>
      <c r="AD125" s="156"/>
      <c r="AE125" s="156"/>
      <c r="AF125" s="156"/>
      <c r="AG125" s="156"/>
      <c r="AH125" s="156"/>
      <c r="AI125" s="156"/>
      <c r="AJ125" s="156"/>
      <c r="AK125" s="156"/>
      <c r="AL125" s="156"/>
      <c r="AM125" s="156"/>
      <c r="AN125" s="156"/>
      <c r="AO125" s="156"/>
    </row>
    <row r="126" spans="1:41" s="62" customFormat="1" ht="50.1" customHeight="1" x14ac:dyDescent="0.4">
      <c r="A126" s="155">
        <v>16</v>
      </c>
      <c r="B126" s="157"/>
      <c r="C126" s="157"/>
      <c r="D126" s="157"/>
      <c r="E126" s="157"/>
      <c r="F126" s="157"/>
      <c r="G126" s="157"/>
      <c r="H126" s="157"/>
      <c r="I126" s="157"/>
      <c r="J126" s="157"/>
      <c r="K126" s="157"/>
      <c r="L126" s="160" t="s">
        <v>474</v>
      </c>
      <c r="M126" s="157"/>
      <c r="N126" s="157"/>
      <c r="O126" s="157"/>
      <c r="P126" s="157"/>
      <c r="Q126" s="157"/>
      <c r="R126" s="157"/>
      <c r="S126" s="157"/>
      <c r="T126" s="157"/>
      <c r="U126" s="157"/>
      <c r="V126" s="157"/>
      <c r="W126" s="157"/>
      <c r="X126" s="157"/>
      <c r="Y126" s="157"/>
      <c r="Z126" s="157"/>
      <c r="AA126" s="157"/>
      <c r="AB126" s="157"/>
      <c r="AC126" s="157"/>
      <c r="AD126" s="157"/>
      <c r="AE126" s="157"/>
      <c r="AF126" s="157"/>
      <c r="AG126" s="157"/>
      <c r="AH126" s="157"/>
      <c r="AI126" s="157"/>
      <c r="AJ126" s="157"/>
      <c r="AK126" s="157"/>
      <c r="AL126" s="157"/>
      <c r="AM126" s="157"/>
      <c r="AN126" s="157"/>
      <c r="AO126" s="157"/>
    </row>
    <row r="127" spans="1:41" s="62" customFormat="1" ht="50.1" customHeight="1" x14ac:dyDescent="0.4">
      <c r="A127" s="155"/>
      <c r="B127" s="157"/>
      <c r="C127" s="157"/>
      <c r="D127" s="157"/>
      <c r="E127" s="157"/>
      <c r="F127" s="157"/>
      <c r="G127" s="157"/>
      <c r="H127" s="157"/>
      <c r="I127" s="157"/>
      <c r="J127" s="157"/>
      <c r="K127" s="157"/>
      <c r="L127" s="80" t="s">
        <v>481</v>
      </c>
      <c r="M127" s="157"/>
      <c r="N127" s="157"/>
      <c r="O127" s="157"/>
      <c r="P127" s="157"/>
      <c r="Q127" s="157"/>
      <c r="R127" s="157"/>
      <c r="S127" s="157"/>
      <c r="T127" s="157"/>
      <c r="U127" s="157"/>
      <c r="V127" s="157"/>
      <c r="W127" s="157"/>
      <c r="X127" s="157"/>
      <c r="Y127" s="157"/>
      <c r="Z127" s="157"/>
      <c r="AA127" s="157"/>
      <c r="AB127" s="157"/>
      <c r="AC127" s="157"/>
      <c r="AD127" s="157"/>
      <c r="AE127" s="157"/>
      <c r="AF127" s="157"/>
      <c r="AG127" s="157"/>
      <c r="AH127" s="157"/>
      <c r="AI127" s="157"/>
      <c r="AJ127" s="157"/>
      <c r="AK127" s="157"/>
      <c r="AL127" s="157"/>
      <c r="AM127" s="157"/>
      <c r="AN127" s="157"/>
      <c r="AO127" s="157"/>
    </row>
    <row r="128" spans="1:41" ht="50.1" customHeight="1" x14ac:dyDescent="0.4">
      <c r="A128" s="154"/>
      <c r="B128" s="156"/>
      <c r="C128" s="156"/>
      <c r="D128" s="156"/>
      <c r="E128" s="156"/>
      <c r="F128" s="156"/>
      <c r="G128" s="156"/>
      <c r="H128" s="156"/>
      <c r="I128" s="156"/>
      <c r="J128" s="156"/>
      <c r="K128" s="156"/>
      <c r="L128" s="44" t="s">
        <v>446</v>
      </c>
      <c r="M128" s="156"/>
      <c r="N128" s="156"/>
      <c r="O128" s="156"/>
      <c r="P128" s="156"/>
      <c r="Q128" s="156"/>
      <c r="R128" s="156"/>
      <c r="S128" s="156"/>
      <c r="T128" s="156"/>
      <c r="U128" s="156"/>
      <c r="V128" s="156"/>
      <c r="W128" s="156"/>
      <c r="X128" s="156"/>
      <c r="Y128" s="156"/>
      <c r="Z128" s="156"/>
      <c r="AA128" s="156"/>
      <c r="AB128" s="156"/>
      <c r="AC128" s="156"/>
      <c r="AD128" s="156"/>
      <c r="AE128" s="156"/>
      <c r="AF128" s="156"/>
      <c r="AG128" s="156"/>
      <c r="AH128" s="156"/>
      <c r="AI128" s="156"/>
      <c r="AJ128" s="156"/>
      <c r="AK128" s="156"/>
      <c r="AL128" s="156"/>
      <c r="AM128" s="156"/>
      <c r="AN128" s="156"/>
      <c r="AO128" s="156"/>
    </row>
    <row r="129" spans="1:41" ht="50.1" customHeight="1" x14ac:dyDescent="0.4">
      <c r="A129" s="154"/>
      <c r="B129" s="156"/>
      <c r="C129" s="156"/>
      <c r="D129" s="156"/>
      <c r="E129" s="156"/>
      <c r="F129" s="156"/>
      <c r="G129" s="156"/>
      <c r="H129" s="156"/>
      <c r="I129" s="156"/>
      <c r="J129" s="156"/>
      <c r="K129" s="156"/>
      <c r="L129" s="44" t="s">
        <v>447</v>
      </c>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156"/>
      <c r="AJ129" s="156"/>
      <c r="AK129" s="156"/>
      <c r="AL129" s="156"/>
      <c r="AM129" s="156"/>
      <c r="AN129" s="156"/>
      <c r="AO129" s="156"/>
    </row>
    <row r="130" spans="1:41" ht="50.1" customHeight="1" x14ac:dyDescent="0.4">
      <c r="A130" s="154"/>
      <c r="B130" s="156"/>
      <c r="C130" s="156"/>
      <c r="D130" s="156"/>
      <c r="E130" s="156"/>
      <c r="F130" s="156"/>
      <c r="G130" s="156"/>
      <c r="H130" s="156"/>
      <c r="I130" s="156"/>
      <c r="J130" s="156"/>
      <c r="K130" s="156"/>
      <c r="L130" s="44" t="s">
        <v>448</v>
      </c>
      <c r="M130" s="156"/>
      <c r="N130" s="156"/>
      <c r="O130" s="156"/>
      <c r="P130" s="156"/>
      <c r="Q130" s="156"/>
      <c r="R130" s="156"/>
      <c r="S130" s="156"/>
      <c r="T130" s="156"/>
      <c r="U130" s="156"/>
      <c r="V130" s="156"/>
      <c r="W130" s="156"/>
      <c r="X130" s="156"/>
      <c r="Y130" s="156"/>
      <c r="Z130" s="156"/>
      <c r="AA130" s="156"/>
      <c r="AB130" s="156"/>
      <c r="AC130" s="156"/>
      <c r="AD130" s="156"/>
      <c r="AE130" s="156"/>
      <c r="AF130" s="156"/>
      <c r="AG130" s="156"/>
      <c r="AH130" s="156"/>
      <c r="AI130" s="156"/>
      <c r="AJ130" s="156"/>
      <c r="AK130" s="156"/>
      <c r="AL130" s="156"/>
      <c r="AM130" s="156"/>
      <c r="AN130" s="156"/>
      <c r="AO130" s="156"/>
    </row>
    <row r="131" spans="1:41" ht="50.1" customHeight="1" x14ac:dyDescent="0.4">
      <c r="A131" s="154"/>
      <c r="B131" s="156"/>
      <c r="C131" s="156"/>
      <c r="D131" s="156"/>
      <c r="E131" s="156"/>
      <c r="F131" s="156"/>
      <c r="G131" s="156"/>
      <c r="H131" s="156"/>
      <c r="I131" s="156"/>
      <c r="J131" s="156"/>
      <c r="K131" s="156"/>
      <c r="L131" s="161" t="s">
        <v>449</v>
      </c>
      <c r="M131" s="156"/>
      <c r="N131" s="156"/>
      <c r="O131" s="156"/>
      <c r="P131" s="156"/>
      <c r="Q131" s="156"/>
      <c r="R131" s="156"/>
      <c r="S131" s="156"/>
      <c r="T131" s="156"/>
      <c r="U131" s="156"/>
      <c r="V131" s="156"/>
      <c r="W131" s="156"/>
      <c r="X131" s="156"/>
      <c r="Y131" s="156"/>
      <c r="Z131" s="156"/>
      <c r="AA131" s="156"/>
      <c r="AB131" s="156"/>
      <c r="AC131" s="156"/>
      <c r="AD131" s="156"/>
      <c r="AE131" s="156"/>
      <c r="AF131" s="156"/>
      <c r="AG131" s="156"/>
      <c r="AH131" s="156"/>
      <c r="AI131" s="156"/>
      <c r="AJ131" s="156"/>
      <c r="AK131" s="156"/>
      <c r="AL131" s="156"/>
      <c r="AM131" s="156"/>
      <c r="AN131" s="156"/>
      <c r="AO131" s="156"/>
    </row>
    <row r="132" spans="1:41" ht="50.1" customHeight="1" x14ac:dyDescent="0.4">
      <c r="A132" s="154"/>
      <c r="B132" s="156"/>
      <c r="C132" s="156"/>
      <c r="D132" s="156"/>
      <c r="E132" s="156"/>
      <c r="F132" s="156"/>
      <c r="G132" s="156"/>
      <c r="H132" s="156"/>
      <c r="I132" s="156"/>
      <c r="J132" s="156"/>
      <c r="K132" s="156"/>
      <c r="L132" s="161" t="s">
        <v>450</v>
      </c>
      <c r="M132" s="156"/>
      <c r="N132" s="156"/>
      <c r="O132" s="156"/>
      <c r="P132" s="156"/>
      <c r="Q132" s="156"/>
      <c r="R132" s="156"/>
      <c r="S132" s="156"/>
      <c r="T132" s="156"/>
      <c r="U132" s="156"/>
      <c r="V132" s="156"/>
      <c r="W132" s="156"/>
      <c r="X132" s="156"/>
      <c r="Y132" s="156"/>
      <c r="Z132" s="156"/>
      <c r="AA132" s="156"/>
      <c r="AB132" s="156"/>
      <c r="AC132" s="156"/>
      <c r="AD132" s="156"/>
      <c r="AE132" s="156"/>
      <c r="AF132" s="156"/>
      <c r="AG132" s="156"/>
      <c r="AH132" s="156"/>
      <c r="AI132" s="156"/>
      <c r="AJ132" s="156"/>
      <c r="AK132" s="156"/>
      <c r="AL132" s="156"/>
      <c r="AM132" s="156"/>
      <c r="AN132" s="156"/>
      <c r="AO132" s="156"/>
    </row>
    <row r="133" spans="1:41" ht="50.1" customHeight="1" x14ac:dyDescent="0.4">
      <c r="A133" s="154"/>
      <c r="B133" s="156"/>
      <c r="C133" s="156"/>
      <c r="D133" s="156"/>
      <c r="E133" s="156"/>
      <c r="F133" s="156"/>
      <c r="G133" s="156"/>
      <c r="H133" s="156"/>
      <c r="I133" s="156"/>
      <c r="J133" s="156"/>
      <c r="K133" s="156"/>
      <c r="L133" s="161" t="s">
        <v>451</v>
      </c>
      <c r="M133" s="156"/>
      <c r="N133" s="156"/>
      <c r="O133" s="156"/>
      <c r="P133" s="156"/>
      <c r="Q133" s="156"/>
      <c r="R133" s="156"/>
      <c r="S133" s="156"/>
      <c r="T133" s="156"/>
      <c r="U133" s="156"/>
      <c r="V133" s="156"/>
      <c r="W133" s="156"/>
      <c r="X133" s="156"/>
      <c r="Y133" s="156"/>
      <c r="Z133" s="156"/>
      <c r="AA133" s="156"/>
      <c r="AB133" s="156"/>
      <c r="AC133" s="156"/>
      <c r="AD133" s="156"/>
      <c r="AE133" s="156"/>
      <c r="AF133" s="156"/>
      <c r="AG133" s="156"/>
      <c r="AH133" s="156"/>
      <c r="AI133" s="156"/>
      <c r="AJ133" s="156"/>
      <c r="AK133" s="156"/>
      <c r="AL133" s="156"/>
      <c r="AM133" s="156"/>
      <c r="AN133" s="156"/>
      <c r="AO133" s="156"/>
    </row>
    <row r="134" spans="1:41" ht="50.1" customHeight="1" x14ac:dyDescent="0.4">
      <c r="A134" s="154"/>
      <c r="B134" s="156"/>
      <c r="C134" s="156"/>
      <c r="D134" s="156"/>
      <c r="E134" s="156"/>
      <c r="F134" s="156"/>
      <c r="G134" s="156"/>
      <c r="H134" s="156"/>
      <c r="I134" s="156"/>
      <c r="J134" s="156"/>
      <c r="K134" s="156"/>
      <c r="L134" s="161" t="s">
        <v>452</v>
      </c>
      <c r="M134" s="156"/>
      <c r="N134" s="156"/>
      <c r="O134" s="156"/>
      <c r="P134" s="156"/>
      <c r="Q134" s="156"/>
      <c r="R134" s="156"/>
      <c r="S134" s="156"/>
      <c r="T134" s="156"/>
      <c r="U134" s="156"/>
      <c r="V134" s="156"/>
      <c r="W134" s="156"/>
      <c r="X134" s="156"/>
      <c r="Y134" s="156"/>
      <c r="Z134" s="156"/>
      <c r="AA134" s="156"/>
      <c r="AB134" s="156"/>
      <c r="AC134" s="156"/>
      <c r="AD134" s="156"/>
      <c r="AE134" s="156"/>
      <c r="AF134" s="156"/>
      <c r="AG134" s="156"/>
      <c r="AH134" s="156"/>
      <c r="AI134" s="156"/>
      <c r="AJ134" s="156"/>
      <c r="AK134" s="156"/>
      <c r="AL134" s="156"/>
      <c r="AM134" s="156"/>
      <c r="AN134" s="156"/>
      <c r="AO134" s="156"/>
    </row>
    <row r="135" spans="1:41" s="62" customFormat="1" ht="50.1" customHeight="1" x14ac:dyDescent="0.4">
      <c r="A135" s="155">
        <v>17</v>
      </c>
      <c r="B135" s="157"/>
      <c r="C135" s="157"/>
      <c r="D135" s="157"/>
      <c r="E135" s="157"/>
      <c r="F135" s="157"/>
      <c r="G135" s="157"/>
      <c r="H135" s="157"/>
      <c r="I135" s="157"/>
      <c r="J135" s="157"/>
      <c r="K135" s="157"/>
      <c r="L135" s="162" t="s">
        <v>431</v>
      </c>
      <c r="M135" s="157"/>
      <c r="N135" s="157"/>
      <c r="O135" s="157"/>
      <c r="P135" s="157"/>
      <c r="Q135" s="157"/>
      <c r="R135" s="157"/>
      <c r="S135" s="157"/>
      <c r="T135" s="157"/>
      <c r="U135" s="157"/>
      <c r="V135" s="157"/>
      <c r="W135" s="157"/>
      <c r="X135" s="157"/>
      <c r="Y135" s="157"/>
      <c r="Z135" s="157"/>
      <c r="AA135" s="157"/>
      <c r="AB135" s="157"/>
      <c r="AC135" s="157"/>
      <c r="AD135" s="157"/>
      <c r="AE135" s="157"/>
      <c r="AF135" s="157"/>
      <c r="AG135" s="157"/>
      <c r="AH135" s="157"/>
      <c r="AI135" s="157"/>
      <c r="AJ135" s="157"/>
      <c r="AK135" s="157"/>
      <c r="AL135" s="157"/>
      <c r="AM135" s="157"/>
      <c r="AN135" s="157"/>
      <c r="AO135" s="157"/>
    </row>
    <row r="136" spans="1:41" s="62" customFormat="1" ht="50.1" customHeight="1" x14ac:dyDescent="0.4">
      <c r="A136" s="155"/>
      <c r="B136" s="157"/>
      <c r="C136" s="157"/>
      <c r="D136" s="157"/>
      <c r="E136" s="157"/>
      <c r="F136" s="157"/>
      <c r="G136" s="157"/>
      <c r="H136" s="157"/>
      <c r="I136" s="157"/>
      <c r="J136" s="157"/>
      <c r="K136" s="157"/>
      <c r="L136" s="80" t="s">
        <v>481</v>
      </c>
      <c r="M136" s="157"/>
      <c r="N136" s="157"/>
      <c r="O136" s="157"/>
      <c r="P136" s="157"/>
      <c r="Q136" s="157"/>
      <c r="R136" s="157"/>
      <c r="S136" s="157"/>
      <c r="T136" s="157"/>
      <c r="U136" s="157"/>
      <c r="V136" s="157"/>
      <c r="W136" s="157"/>
      <c r="X136" s="157"/>
      <c r="Y136" s="157"/>
      <c r="Z136" s="157"/>
      <c r="AA136" s="157"/>
      <c r="AB136" s="157"/>
      <c r="AC136" s="157"/>
      <c r="AD136" s="157"/>
      <c r="AE136" s="157"/>
      <c r="AF136" s="157"/>
      <c r="AG136" s="157"/>
      <c r="AH136" s="157"/>
      <c r="AI136" s="157"/>
      <c r="AJ136" s="157"/>
      <c r="AK136" s="157"/>
      <c r="AL136" s="157"/>
      <c r="AM136" s="157"/>
      <c r="AN136" s="157"/>
      <c r="AO136" s="157"/>
    </row>
    <row r="137" spans="1:41" ht="50.1" customHeight="1" x14ac:dyDescent="0.4">
      <c r="A137" s="154"/>
      <c r="B137" s="156"/>
      <c r="C137" s="156"/>
      <c r="D137" s="156"/>
      <c r="E137" s="156"/>
      <c r="F137" s="156"/>
      <c r="G137" s="156"/>
      <c r="H137" s="156"/>
      <c r="I137" s="156"/>
      <c r="J137" s="156"/>
      <c r="K137" s="156"/>
      <c r="L137" s="161" t="s">
        <v>453</v>
      </c>
      <c r="M137" s="156"/>
      <c r="N137" s="156"/>
      <c r="O137" s="156"/>
      <c r="P137" s="156"/>
      <c r="Q137" s="156"/>
      <c r="R137" s="156"/>
      <c r="S137" s="156"/>
      <c r="T137" s="156"/>
      <c r="U137" s="156"/>
      <c r="V137" s="156"/>
      <c r="W137" s="156"/>
      <c r="X137" s="156"/>
      <c r="Y137" s="156"/>
      <c r="Z137" s="156"/>
      <c r="AA137" s="156"/>
      <c r="AB137" s="156"/>
      <c r="AC137" s="156"/>
      <c r="AD137" s="156"/>
      <c r="AE137" s="156"/>
      <c r="AF137" s="156"/>
      <c r="AG137" s="156"/>
      <c r="AH137" s="156"/>
      <c r="AI137" s="156"/>
      <c r="AJ137" s="156"/>
      <c r="AK137" s="156"/>
      <c r="AL137" s="156"/>
      <c r="AM137" s="156"/>
      <c r="AN137" s="156"/>
      <c r="AO137" s="156"/>
    </row>
    <row r="138" spans="1:41" s="62" customFormat="1" ht="50.1" customHeight="1" x14ac:dyDescent="0.4">
      <c r="A138" s="155">
        <v>18</v>
      </c>
      <c r="B138" s="157"/>
      <c r="C138" s="157"/>
      <c r="D138" s="157"/>
      <c r="E138" s="157"/>
      <c r="F138" s="157"/>
      <c r="G138" s="157"/>
      <c r="H138" s="157"/>
      <c r="I138" s="157"/>
      <c r="J138" s="157"/>
      <c r="K138" s="157"/>
      <c r="L138" s="162" t="s">
        <v>475</v>
      </c>
      <c r="M138" s="157"/>
      <c r="N138" s="157"/>
      <c r="O138" s="157"/>
      <c r="P138" s="157"/>
      <c r="Q138" s="157"/>
      <c r="R138" s="157"/>
      <c r="S138" s="157"/>
      <c r="T138" s="157"/>
      <c r="U138" s="157"/>
      <c r="V138" s="157"/>
      <c r="W138" s="157"/>
      <c r="X138" s="157"/>
      <c r="Y138" s="157"/>
      <c r="Z138" s="157"/>
      <c r="AA138" s="157"/>
      <c r="AB138" s="157"/>
      <c r="AC138" s="157"/>
      <c r="AD138" s="157"/>
      <c r="AE138" s="157"/>
      <c r="AF138" s="157"/>
      <c r="AG138" s="157"/>
      <c r="AH138" s="157"/>
      <c r="AI138" s="157"/>
      <c r="AJ138" s="157"/>
      <c r="AK138" s="157"/>
      <c r="AL138" s="157"/>
      <c r="AM138" s="157"/>
      <c r="AN138" s="157"/>
      <c r="AO138" s="157"/>
    </row>
    <row r="139" spans="1:41" s="62" customFormat="1" ht="50.1" customHeight="1" x14ac:dyDescent="0.4">
      <c r="A139" s="155"/>
      <c r="B139" s="157"/>
      <c r="C139" s="157"/>
      <c r="D139" s="157"/>
      <c r="E139" s="157"/>
      <c r="F139" s="157"/>
      <c r="G139" s="157"/>
      <c r="H139" s="157"/>
      <c r="I139" s="157"/>
      <c r="J139" s="157"/>
      <c r="K139" s="157"/>
      <c r="L139" s="162" t="s">
        <v>481</v>
      </c>
      <c r="M139" s="157"/>
      <c r="N139" s="157"/>
      <c r="O139" s="157"/>
      <c r="P139" s="157"/>
      <c r="Q139" s="157"/>
      <c r="R139" s="157"/>
      <c r="S139" s="157"/>
      <c r="T139" s="157"/>
      <c r="U139" s="157"/>
      <c r="V139" s="157"/>
      <c r="W139" s="157"/>
      <c r="X139" s="157"/>
      <c r="Y139" s="157"/>
      <c r="Z139" s="157"/>
      <c r="AA139" s="157"/>
      <c r="AB139" s="157"/>
      <c r="AC139" s="157"/>
      <c r="AD139" s="157"/>
      <c r="AE139" s="157"/>
      <c r="AF139" s="157"/>
      <c r="AG139" s="157"/>
      <c r="AH139" s="157"/>
      <c r="AI139" s="157"/>
      <c r="AJ139" s="157"/>
      <c r="AK139" s="157"/>
      <c r="AL139" s="157"/>
      <c r="AM139" s="157"/>
      <c r="AN139" s="157"/>
      <c r="AO139" s="157"/>
    </row>
    <row r="140" spans="1:41" ht="50.1" customHeight="1" x14ac:dyDescent="0.4">
      <c r="A140" s="154"/>
      <c r="B140" s="156"/>
      <c r="C140" s="156"/>
      <c r="D140" s="156"/>
      <c r="E140" s="156"/>
      <c r="F140" s="156"/>
      <c r="G140" s="156"/>
      <c r="H140" s="156"/>
      <c r="I140" s="156"/>
      <c r="J140" s="156"/>
      <c r="K140" s="156"/>
      <c r="L140" s="161" t="s">
        <v>454</v>
      </c>
      <c r="M140" s="156"/>
      <c r="N140" s="156"/>
      <c r="O140" s="156"/>
      <c r="P140" s="156"/>
      <c r="Q140" s="156"/>
      <c r="R140" s="156"/>
      <c r="S140" s="156"/>
      <c r="T140" s="156"/>
      <c r="U140" s="156"/>
      <c r="V140" s="156"/>
      <c r="W140" s="156"/>
      <c r="X140" s="156"/>
      <c r="Y140" s="156"/>
      <c r="Z140" s="156"/>
      <c r="AA140" s="156"/>
      <c r="AB140" s="156"/>
      <c r="AC140" s="156"/>
      <c r="AD140" s="156"/>
      <c r="AE140" s="156"/>
      <c r="AF140" s="156"/>
      <c r="AG140" s="156"/>
      <c r="AH140" s="156"/>
      <c r="AI140" s="156"/>
      <c r="AJ140" s="156"/>
      <c r="AK140" s="156"/>
      <c r="AL140" s="156"/>
      <c r="AM140" s="156"/>
      <c r="AN140" s="156"/>
      <c r="AO140" s="156"/>
    </row>
    <row r="141" spans="1:41" ht="74.25" customHeight="1" x14ac:dyDescent="0.4">
      <c r="A141" s="154"/>
      <c r="B141" s="156"/>
      <c r="C141" s="156"/>
      <c r="D141" s="156"/>
      <c r="E141" s="156"/>
      <c r="F141" s="156"/>
      <c r="G141" s="156"/>
      <c r="H141" s="156"/>
      <c r="I141" s="156"/>
      <c r="J141" s="156"/>
      <c r="K141" s="156"/>
      <c r="L141" s="161" t="s">
        <v>455</v>
      </c>
      <c r="M141" s="156"/>
      <c r="N141" s="156"/>
      <c r="O141" s="156"/>
      <c r="P141" s="156"/>
      <c r="Q141" s="156"/>
      <c r="R141" s="156"/>
      <c r="S141" s="156"/>
      <c r="T141" s="156"/>
      <c r="U141" s="156"/>
      <c r="V141" s="156"/>
      <c r="W141" s="156"/>
      <c r="X141" s="156"/>
      <c r="Y141" s="156"/>
      <c r="Z141" s="156"/>
      <c r="AA141" s="156"/>
      <c r="AB141" s="156"/>
      <c r="AC141" s="156"/>
      <c r="AD141" s="156"/>
      <c r="AE141" s="156"/>
      <c r="AF141" s="156"/>
      <c r="AG141" s="156"/>
      <c r="AH141" s="156"/>
      <c r="AI141" s="156"/>
      <c r="AJ141" s="156"/>
      <c r="AK141" s="156"/>
      <c r="AL141" s="156"/>
      <c r="AM141" s="156"/>
      <c r="AN141" s="156"/>
      <c r="AO141" s="156"/>
    </row>
    <row r="142" spans="1:41" ht="101.25" customHeight="1" x14ac:dyDescent="0.4">
      <c r="A142" s="154"/>
      <c r="B142" s="156"/>
      <c r="C142" s="156"/>
      <c r="D142" s="156"/>
      <c r="E142" s="156"/>
      <c r="F142" s="156"/>
      <c r="G142" s="156"/>
      <c r="H142" s="156"/>
      <c r="I142" s="156"/>
      <c r="J142" s="156"/>
      <c r="K142" s="156"/>
      <c r="L142" s="161" t="s">
        <v>456</v>
      </c>
      <c r="M142" s="156"/>
      <c r="N142" s="156"/>
      <c r="O142" s="156"/>
      <c r="P142" s="156"/>
      <c r="Q142" s="156"/>
      <c r="R142" s="156"/>
      <c r="S142" s="156"/>
      <c r="T142" s="156"/>
      <c r="U142" s="156"/>
      <c r="V142" s="156"/>
      <c r="W142" s="156"/>
      <c r="X142" s="156"/>
      <c r="Y142" s="156"/>
      <c r="Z142" s="156"/>
      <c r="AA142" s="156"/>
      <c r="AB142" s="156"/>
      <c r="AC142" s="156"/>
      <c r="AD142" s="156"/>
      <c r="AE142" s="156"/>
      <c r="AF142" s="156"/>
      <c r="AG142" s="156"/>
      <c r="AH142" s="156"/>
      <c r="AI142" s="156"/>
      <c r="AJ142" s="156"/>
      <c r="AK142" s="156"/>
      <c r="AL142" s="156"/>
      <c r="AM142" s="156"/>
      <c r="AN142" s="156"/>
      <c r="AO142" s="156"/>
    </row>
    <row r="143" spans="1:41" s="62" customFormat="1" ht="66.75" customHeight="1" x14ac:dyDescent="0.4">
      <c r="A143" s="155">
        <v>19</v>
      </c>
      <c r="B143" s="157"/>
      <c r="C143" s="157"/>
      <c r="D143" s="157"/>
      <c r="E143" s="157"/>
      <c r="F143" s="157"/>
      <c r="G143" s="157"/>
      <c r="H143" s="157"/>
      <c r="I143" s="157"/>
      <c r="J143" s="157"/>
      <c r="K143" s="157"/>
      <c r="L143" s="162" t="s">
        <v>476</v>
      </c>
      <c r="M143" s="157"/>
      <c r="N143" s="157"/>
      <c r="O143" s="157"/>
      <c r="P143" s="157"/>
      <c r="Q143" s="157"/>
      <c r="R143" s="157"/>
      <c r="S143" s="157"/>
      <c r="T143" s="157"/>
      <c r="U143" s="157"/>
      <c r="V143" s="157"/>
      <c r="W143" s="157"/>
      <c r="X143" s="157"/>
      <c r="Y143" s="157"/>
      <c r="Z143" s="157"/>
      <c r="AA143" s="157"/>
      <c r="AB143" s="157"/>
      <c r="AC143" s="157"/>
      <c r="AD143" s="157"/>
      <c r="AE143" s="157"/>
      <c r="AF143" s="157"/>
      <c r="AG143" s="157"/>
      <c r="AH143" s="157"/>
      <c r="AI143" s="157"/>
      <c r="AJ143" s="157"/>
      <c r="AK143" s="157"/>
      <c r="AL143" s="157"/>
      <c r="AM143" s="157"/>
      <c r="AN143" s="157"/>
      <c r="AO143" s="157"/>
    </row>
    <row r="144" spans="1:41" s="62" customFormat="1" ht="42" customHeight="1" x14ac:dyDescent="0.4">
      <c r="A144" s="155"/>
      <c r="B144" s="157"/>
      <c r="C144" s="157"/>
      <c r="D144" s="157"/>
      <c r="E144" s="157"/>
      <c r="F144" s="157"/>
      <c r="G144" s="157"/>
      <c r="H144" s="157"/>
      <c r="I144" s="157"/>
      <c r="J144" s="157"/>
      <c r="K144" s="157"/>
      <c r="L144" s="162" t="s">
        <v>481</v>
      </c>
      <c r="M144" s="157"/>
      <c r="N144" s="157"/>
      <c r="O144" s="157"/>
      <c r="P144" s="157"/>
      <c r="Q144" s="157"/>
      <c r="R144" s="157"/>
      <c r="S144" s="157"/>
      <c r="T144" s="157"/>
      <c r="U144" s="157"/>
      <c r="V144" s="157"/>
      <c r="W144" s="157"/>
      <c r="X144" s="157"/>
      <c r="Y144" s="157"/>
      <c r="Z144" s="157"/>
      <c r="AA144" s="157"/>
      <c r="AB144" s="157"/>
      <c r="AC144" s="157"/>
      <c r="AD144" s="157"/>
      <c r="AE144" s="157"/>
      <c r="AF144" s="157"/>
      <c r="AG144" s="157"/>
      <c r="AH144" s="157"/>
      <c r="AI144" s="157"/>
      <c r="AJ144" s="157"/>
      <c r="AK144" s="157"/>
      <c r="AL144" s="157"/>
      <c r="AM144" s="157"/>
      <c r="AN144" s="157"/>
      <c r="AO144" s="157"/>
    </row>
    <row r="145" spans="1:41" ht="42" customHeight="1" x14ac:dyDescent="0.4">
      <c r="A145" s="154"/>
      <c r="B145" s="156"/>
      <c r="C145" s="156"/>
      <c r="D145" s="156"/>
      <c r="E145" s="156"/>
      <c r="F145" s="156"/>
      <c r="G145" s="156"/>
      <c r="H145" s="156"/>
      <c r="I145" s="156"/>
      <c r="J145" s="156"/>
      <c r="K145" s="156"/>
      <c r="L145" s="161" t="s">
        <v>457</v>
      </c>
      <c r="M145" s="156"/>
      <c r="N145" s="156"/>
      <c r="O145" s="156"/>
      <c r="P145" s="156"/>
      <c r="Q145" s="156"/>
      <c r="R145" s="156"/>
      <c r="S145" s="156"/>
      <c r="T145" s="156"/>
      <c r="U145" s="156"/>
      <c r="V145" s="156"/>
      <c r="W145" s="156"/>
      <c r="X145" s="156"/>
      <c r="Y145" s="156"/>
      <c r="Z145" s="156"/>
      <c r="AA145" s="156"/>
      <c r="AB145" s="156"/>
      <c r="AC145" s="156"/>
      <c r="AD145" s="156"/>
      <c r="AE145" s="156"/>
      <c r="AF145" s="156"/>
      <c r="AG145" s="156"/>
      <c r="AH145" s="156"/>
      <c r="AI145" s="156"/>
      <c r="AJ145" s="156"/>
      <c r="AK145" s="156"/>
      <c r="AL145" s="156"/>
      <c r="AM145" s="156"/>
      <c r="AN145" s="156"/>
      <c r="AO145" s="156"/>
    </row>
    <row r="146" spans="1:41" ht="60" customHeight="1" x14ac:dyDescent="0.4">
      <c r="A146" s="154"/>
      <c r="B146" s="156"/>
      <c r="C146" s="156"/>
      <c r="D146" s="156"/>
      <c r="E146" s="156"/>
      <c r="F146" s="156"/>
      <c r="G146" s="156"/>
      <c r="H146" s="156"/>
      <c r="I146" s="156"/>
      <c r="J146" s="156"/>
      <c r="K146" s="156"/>
      <c r="L146" s="161" t="s">
        <v>458</v>
      </c>
      <c r="M146" s="156"/>
      <c r="N146" s="156"/>
      <c r="O146" s="156"/>
      <c r="P146" s="156"/>
      <c r="Q146" s="156"/>
      <c r="R146" s="156"/>
      <c r="S146" s="156"/>
      <c r="T146" s="156"/>
      <c r="U146" s="156"/>
      <c r="V146" s="156"/>
      <c r="W146" s="156"/>
      <c r="X146" s="156"/>
      <c r="Y146" s="156"/>
      <c r="Z146" s="156"/>
      <c r="AA146" s="156"/>
      <c r="AB146" s="156"/>
      <c r="AC146" s="156"/>
      <c r="AD146" s="156"/>
      <c r="AE146" s="156"/>
      <c r="AF146" s="156"/>
      <c r="AG146" s="156"/>
      <c r="AH146" s="156"/>
      <c r="AI146" s="156"/>
      <c r="AJ146" s="156"/>
      <c r="AK146" s="156"/>
      <c r="AL146" s="156"/>
      <c r="AM146" s="156"/>
      <c r="AN146" s="156"/>
      <c r="AO146" s="156"/>
    </row>
    <row r="147" spans="1:41" ht="33" customHeight="1" x14ac:dyDescent="0.4">
      <c r="A147" s="154"/>
      <c r="B147" s="156"/>
      <c r="C147" s="156"/>
      <c r="D147" s="156"/>
      <c r="E147" s="156"/>
      <c r="F147" s="156"/>
      <c r="G147" s="156"/>
      <c r="H147" s="156"/>
      <c r="I147" s="156"/>
      <c r="J147" s="156"/>
      <c r="K147" s="156"/>
      <c r="L147" s="44" t="s">
        <v>459</v>
      </c>
      <c r="M147" s="156"/>
      <c r="N147" s="156"/>
      <c r="O147" s="156"/>
      <c r="P147" s="156"/>
      <c r="Q147" s="156"/>
      <c r="R147" s="156"/>
      <c r="S147" s="156"/>
      <c r="T147" s="156"/>
      <c r="U147" s="156"/>
      <c r="V147" s="156"/>
      <c r="W147" s="156"/>
      <c r="X147" s="156"/>
      <c r="Y147" s="156"/>
      <c r="Z147" s="156"/>
      <c r="AA147" s="156"/>
      <c r="AB147" s="156"/>
      <c r="AC147" s="156"/>
      <c r="AD147" s="156"/>
      <c r="AE147" s="156"/>
      <c r="AF147" s="156"/>
      <c r="AG147" s="156"/>
      <c r="AH147" s="156"/>
      <c r="AI147" s="156"/>
      <c r="AJ147" s="156"/>
      <c r="AK147" s="156"/>
      <c r="AL147" s="156"/>
      <c r="AM147" s="156"/>
      <c r="AN147" s="156"/>
      <c r="AO147" s="156"/>
    </row>
    <row r="148" spans="1:41" s="62" customFormat="1" ht="33" customHeight="1" x14ac:dyDescent="0.4">
      <c r="A148" s="155">
        <v>20</v>
      </c>
      <c r="B148" s="157"/>
      <c r="C148" s="157"/>
      <c r="D148" s="157"/>
      <c r="E148" s="157"/>
      <c r="F148" s="157"/>
      <c r="G148" s="157"/>
      <c r="H148" s="157"/>
      <c r="I148" s="157"/>
      <c r="J148" s="157"/>
      <c r="K148" s="157"/>
      <c r="L148" s="163" t="s">
        <v>460</v>
      </c>
      <c r="M148" s="157"/>
      <c r="N148" s="157"/>
      <c r="O148" s="157"/>
      <c r="P148" s="157"/>
      <c r="Q148" s="157"/>
      <c r="R148" s="157"/>
      <c r="S148" s="157"/>
      <c r="T148" s="157"/>
      <c r="U148" s="157"/>
      <c r="V148" s="157"/>
      <c r="W148" s="157"/>
      <c r="X148" s="157"/>
      <c r="Y148" s="157"/>
      <c r="Z148" s="157"/>
      <c r="AA148" s="157"/>
      <c r="AB148" s="157"/>
      <c r="AC148" s="157"/>
      <c r="AD148" s="157"/>
      <c r="AE148" s="157"/>
      <c r="AF148" s="157"/>
      <c r="AG148" s="157"/>
      <c r="AH148" s="157"/>
      <c r="AI148" s="157"/>
      <c r="AJ148" s="157"/>
      <c r="AK148" s="157"/>
      <c r="AL148" s="157"/>
      <c r="AM148" s="157"/>
      <c r="AN148" s="157"/>
      <c r="AO148" s="157"/>
    </row>
    <row r="149" spans="1:41" s="62" customFormat="1" ht="33" customHeight="1" x14ac:dyDescent="0.4">
      <c r="A149" s="155"/>
      <c r="B149" s="157"/>
      <c r="C149" s="157"/>
      <c r="D149" s="157"/>
      <c r="E149" s="157"/>
      <c r="F149" s="157"/>
      <c r="G149" s="157"/>
      <c r="H149" s="157"/>
      <c r="I149" s="157"/>
      <c r="J149" s="157"/>
      <c r="K149" s="157"/>
      <c r="L149" s="163" t="s">
        <v>481</v>
      </c>
      <c r="M149" s="157"/>
      <c r="N149" s="157"/>
      <c r="O149" s="157"/>
      <c r="P149" s="157"/>
      <c r="Q149" s="157"/>
      <c r="R149" s="157"/>
      <c r="S149" s="157"/>
      <c r="T149" s="157"/>
      <c r="U149" s="157"/>
      <c r="V149" s="157"/>
      <c r="W149" s="157"/>
      <c r="X149" s="157"/>
      <c r="Y149" s="157"/>
      <c r="Z149" s="157"/>
      <c r="AA149" s="157"/>
      <c r="AB149" s="157"/>
      <c r="AC149" s="157"/>
      <c r="AD149" s="157"/>
      <c r="AE149" s="157"/>
      <c r="AF149" s="157"/>
      <c r="AG149" s="157"/>
      <c r="AH149" s="157"/>
      <c r="AI149" s="157"/>
      <c r="AJ149" s="157"/>
      <c r="AK149" s="157"/>
      <c r="AL149" s="157"/>
      <c r="AM149" s="157"/>
      <c r="AN149" s="157"/>
      <c r="AO149" s="157"/>
    </row>
    <row r="150" spans="1:41" ht="29.25" customHeight="1" x14ac:dyDescent="0.4">
      <c r="A150" s="154"/>
      <c r="B150" s="156"/>
      <c r="C150" s="156"/>
      <c r="D150" s="156"/>
      <c r="E150" s="156"/>
      <c r="F150" s="156"/>
      <c r="G150" s="156"/>
      <c r="H150" s="156"/>
      <c r="I150" s="156"/>
      <c r="J150" s="156"/>
      <c r="K150" s="156"/>
      <c r="L150" s="44" t="s">
        <v>461</v>
      </c>
      <c r="M150" s="156"/>
      <c r="N150" s="156"/>
      <c r="O150" s="156"/>
      <c r="P150" s="156"/>
      <c r="Q150" s="156"/>
      <c r="R150" s="156"/>
      <c r="S150" s="156"/>
      <c r="T150" s="156"/>
      <c r="U150" s="156"/>
      <c r="V150" s="156"/>
      <c r="W150" s="156"/>
      <c r="X150" s="156"/>
      <c r="Y150" s="156"/>
      <c r="Z150" s="156"/>
      <c r="AA150" s="156"/>
      <c r="AB150" s="156"/>
      <c r="AC150" s="156"/>
      <c r="AD150" s="156"/>
      <c r="AE150" s="156"/>
      <c r="AF150" s="156"/>
      <c r="AG150" s="156"/>
      <c r="AH150" s="156"/>
      <c r="AI150" s="156"/>
      <c r="AJ150" s="156"/>
      <c r="AK150" s="156"/>
      <c r="AL150" s="156"/>
      <c r="AM150" s="156"/>
      <c r="AN150" s="156"/>
      <c r="AO150" s="156"/>
    </row>
    <row r="151" spans="1:41" ht="29.25" customHeight="1" x14ac:dyDescent="0.4">
      <c r="A151" s="154"/>
      <c r="B151" s="156"/>
      <c r="C151" s="156"/>
      <c r="D151" s="156"/>
      <c r="E151" s="156"/>
      <c r="F151" s="156"/>
      <c r="G151" s="156"/>
      <c r="H151" s="156"/>
      <c r="I151" s="156"/>
      <c r="J151" s="156"/>
      <c r="K151" s="156"/>
      <c r="L151" s="161" t="s">
        <v>462</v>
      </c>
      <c r="M151" s="156"/>
      <c r="N151" s="156"/>
      <c r="O151" s="156"/>
      <c r="P151" s="156"/>
      <c r="Q151" s="156"/>
      <c r="R151" s="156"/>
      <c r="S151" s="156"/>
      <c r="T151" s="156"/>
      <c r="U151" s="156"/>
      <c r="V151" s="156"/>
      <c r="W151" s="156"/>
      <c r="X151" s="156"/>
      <c r="Y151" s="156"/>
      <c r="Z151" s="156"/>
      <c r="AA151" s="156"/>
      <c r="AB151" s="156"/>
      <c r="AC151" s="156"/>
      <c r="AD151" s="156"/>
      <c r="AE151" s="156"/>
      <c r="AF151" s="156"/>
      <c r="AG151" s="156"/>
      <c r="AH151" s="156"/>
      <c r="AI151" s="156"/>
      <c r="AJ151" s="156"/>
      <c r="AK151" s="156"/>
      <c r="AL151" s="156"/>
      <c r="AM151" s="156"/>
      <c r="AN151" s="156"/>
      <c r="AO151" s="156"/>
    </row>
    <row r="152" spans="1:41" s="62" customFormat="1" ht="29.25" customHeight="1" x14ac:dyDescent="0.4">
      <c r="A152" s="155">
        <v>21</v>
      </c>
      <c r="B152" s="157"/>
      <c r="C152" s="157"/>
      <c r="D152" s="157"/>
      <c r="E152" s="157"/>
      <c r="F152" s="157"/>
      <c r="G152" s="157"/>
      <c r="H152" s="157"/>
      <c r="I152" s="157"/>
      <c r="J152" s="157"/>
      <c r="K152" s="157"/>
      <c r="L152" s="162" t="s">
        <v>477</v>
      </c>
      <c r="M152" s="157"/>
      <c r="N152" s="157"/>
      <c r="O152" s="157"/>
      <c r="P152" s="157"/>
      <c r="Q152" s="157"/>
      <c r="R152" s="157"/>
      <c r="S152" s="157"/>
      <c r="T152" s="157"/>
      <c r="U152" s="157"/>
      <c r="V152" s="157"/>
      <c r="W152" s="157"/>
      <c r="X152" s="157"/>
      <c r="Y152" s="157"/>
      <c r="Z152" s="157"/>
      <c r="AA152" s="157"/>
      <c r="AB152" s="157"/>
      <c r="AC152" s="157"/>
      <c r="AD152" s="157"/>
      <c r="AE152" s="157"/>
      <c r="AF152" s="157"/>
      <c r="AG152" s="157"/>
      <c r="AH152" s="157"/>
      <c r="AI152" s="157"/>
      <c r="AJ152" s="157"/>
      <c r="AK152" s="157"/>
      <c r="AL152" s="157"/>
      <c r="AM152" s="157"/>
      <c r="AN152" s="157"/>
      <c r="AO152" s="157"/>
    </row>
    <row r="153" spans="1:41" s="62" customFormat="1" ht="29.25" customHeight="1" x14ac:dyDescent="0.4">
      <c r="A153" s="155"/>
      <c r="B153" s="157"/>
      <c r="C153" s="157"/>
      <c r="D153" s="157"/>
      <c r="E153" s="157"/>
      <c r="F153" s="157"/>
      <c r="G153" s="157"/>
      <c r="H153" s="157"/>
      <c r="I153" s="157"/>
      <c r="J153" s="157"/>
      <c r="K153" s="157"/>
      <c r="L153" s="162" t="s">
        <v>481</v>
      </c>
      <c r="M153" s="157"/>
      <c r="N153" s="157"/>
      <c r="O153" s="157"/>
      <c r="P153" s="157"/>
      <c r="Q153" s="157"/>
      <c r="R153" s="157"/>
      <c r="S153" s="157"/>
      <c r="T153" s="157"/>
      <c r="U153" s="157"/>
      <c r="V153" s="157"/>
      <c r="W153" s="157"/>
      <c r="X153" s="157"/>
      <c r="Y153" s="157"/>
      <c r="Z153" s="157"/>
      <c r="AA153" s="157"/>
      <c r="AB153" s="157"/>
      <c r="AC153" s="157"/>
      <c r="AD153" s="157"/>
      <c r="AE153" s="157"/>
      <c r="AF153" s="157"/>
      <c r="AG153" s="157"/>
      <c r="AH153" s="157"/>
      <c r="AI153" s="157"/>
      <c r="AJ153" s="157"/>
      <c r="AK153" s="157"/>
      <c r="AL153" s="157"/>
      <c r="AM153" s="157"/>
      <c r="AN153" s="157"/>
      <c r="AO153" s="157"/>
    </row>
    <row r="154" spans="1:41" ht="29.25" customHeight="1" x14ac:dyDescent="0.4">
      <c r="A154" s="154"/>
      <c r="B154" s="156"/>
      <c r="C154" s="156"/>
      <c r="D154" s="156"/>
      <c r="E154" s="156"/>
      <c r="F154" s="156"/>
      <c r="G154" s="156"/>
      <c r="H154" s="156"/>
      <c r="I154" s="156"/>
      <c r="J154" s="156"/>
      <c r="K154" s="156"/>
      <c r="L154" s="161" t="s">
        <v>463</v>
      </c>
      <c r="M154" s="156"/>
      <c r="N154" s="156"/>
      <c r="O154" s="156"/>
      <c r="P154" s="156"/>
      <c r="Q154" s="156"/>
      <c r="R154" s="156"/>
      <c r="S154" s="156"/>
      <c r="T154" s="156"/>
      <c r="U154" s="156"/>
      <c r="V154" s="156"/>
      <c r="W154" s="156"/>
      <c r="X154" s="156"/>
      <c r="Y154" s="156"/>
      <c r="Z154" s="156"/>
      <c r="AA154" s="156"/>
      <c r="AB154" s="156"/>
      <c r="AC154" s="156"/>
      <c r="AD154" s="156"/>
      <c r="AE154" s="156"/>
      <c r="AF154" s="156"/>
      <c r="AG154" s="156"/>
      <c r="AH154" s="156"/>
      <c r="AI154" s="156"/>
      <c r="AJ154" s="156"/>
      <c r="AK154" s="156"/>
      <c r="AL154" s="156"/>
      <c r="AM154" s="156"/>
      <c r="AN154" s="156"/>
      <c r="AO154" s="156"/>
    </row>
    <row r="155" spans="1:41" s="62" customFormat="1" ht="29.25" customHeight="1" x14ac:dyDescent="0.4">
      <c r="A155" s="155">
        <v>22</v>
      </c>
      <c r="B155" s="157"/>
      <c r="C155" s="157"/>
      <c r="D155" s="157"/>
      <c r="E155" s="157"/>
      <c r="F155" s="157"/>
      <c r="G155" s="157"/>
      <c r="H155" s="157"/>
      <c r="I155" s="157"/>
      <c r="J155" s="157"/>
      <c r="K155" s="157"/>
      <c r="L155" s="162" t="s">
        <v>478</v>
      </c>
      <c r="M155" s="157"/>
      <c r="N155" s="157"/>
      <c r="O155" s="157"/>
      <c r="P155" s="157"/>
      <c r="Q155" s="157"/>
      <c r="R155" s="157"/>
      <c r="S155" s="157"/>
      <c r="T155" s="157"/>
      <c r="U155" s="157"/>
      <c r="V155" s="157"/>
      <c r="W155" s="157"/>
      <c r="X155" s="157"/>
      <c r="Y155" s="157"/>
      <c r="Z155" s="157"/>
      <c r="AA155" s="157"/>
      <c r="AB155" s="157"/>
      <c r="AC155" s="157"/>
      <c r="AD155" s="157"/>
      <c r="AE155" s="157"/>
      <c r="AF155" s="157"/>
      <c r="AG155" s="157"/>
      <c r="AH155" s="157"/>
      <c r="AI155" s="157"/>
      <c r="AJ155" s="157"/>
      <c r="AK155" s="157"/>
      <c r="AL155" s="157"/>
      <c r="AM155" s="157"/>
      <c r="AN155" s="157"/>
      <c r="AO155" s="157"/>
    </row>
    <row r="156" spans="1:41" s="62" customFormat="1" ht="29.25" customHeight="1" x14ac:dyDescent="0.4">
      <c r="A156" s="155"/>
      <c r="B156" s="157"/>
      <c r="C156" s="157"/>
      <c r="D156" s="157"/>
      <c r="E156" s="157"/>
      <c r="F156" s="157"/>
      <c r="G156" s="157"/>
      <c r="H156" s="157"/>
      <c r="I156" s="157"/>
      <c r="J156" s="157"/>
      <c r="K156" s="157"/>
      <c r="L156" s="162" t="s">
        <v>481</v>
      </c>
      <c r="M156" s="157"/>
      <c r="N156" s="157"/>
      <c r="O156" s="157"/>
      <c r="P156" s="157"/>
      <c r="Q156" s="157"/>
      <c r="R156" s="157"/>
      <c r="S156" s="157"/>
      <c r="T156" s="157"/>
      <c r="U156" s="157"/>
      <c r="V156" s="157"/>
      <c r="W156" s="157"/>
      <c r="X156" s="157"/>
      <c r="Y156" s="157"/>
      <c r="Z156" s="157"/>
      <c r="AA156" s="157"/>
      <c r="AB156" s="157"/>
      <c r="AC156" s="157"/>
      <c r="AD156" s="157"/>
      <c r="AE156" s="157"/>
      <c r="AF156" s="157"/>
      <c r="AG156" s="157"/>
      <c r="AH156" s="157"/>
      <c r="AI156" s="157"/>
      <c r="AJ156" s="157"/>
      <c r="AK156" s="157"/>
      <c r="AL156" s="157"/>
      <c r="AM156" s="157"/>
      <c r="AN156" s="157"/>
      <c r="AO156" s="157"/>
    </row>
    <row r="157" spans="1:41" ht="29.25" customHeight="1" x14ac:dyDescent="0.4">
      <c r="A157" s="154"/>
      <c r="B157" s="156"/>
      <c r="C157" s="156"/>
      <c r="D157" s="156"/>
      <c r="E157" s="156"/>
      <c r="F157" s="156"/>
      <c r="G157" s="156"/>
      <c r="H157" s="156"/>
      <c r="I157" s="156"/>
      <c r="J157" s="156"/>
      <c r="K157" s="156"/>
      <c r="L157" s="161" t="s">
        <v>464</v>
      </c>
      <c r="M157" s="156"/>
      <c r="N157" s="156"/>
      <c r="O157" s="156"/>
      <c r="P157" s="156"/>
      <c r="Q157" s="156"/>
      <c r="R157" s="156"/>
      <c r="S157" s="156"/>
      <c r="T157" s="156"/>
      <c r="U157" s="156"/>
      <c r="V157" s="156"/>
      <c r="W157" s="156"/>
      <c r="X157" s="156"/>
      <c r="Y157" s="156"/>
      <c r="Z157" s="156"/>
      <c r="AA157" s="156"/>
      <c r="AB157" s="156"/>
      <c r="AC157" s="156"/>
      <c r="AD157" s="156"/>
      <c r="AE157" s="156"/>
      <c r="AF157" s="156"/>
      <c r="AG157" s="156"/>
      <c r="AH157" s="156"/>
      <c r="AI157" s="156"/>
      <c r="AJ157" s="156"/>
      <c r="AK157" s="156"/>
      <c r="AL157" s="156"/>
      <c r="AM157" s="156"/>
      <c r="AN157" s="156"/>
      <c r="AO157" s="156"/>
    </row>
    <row r="158" spans="1:41" ht="29.25" customHeight="1" x14ac:dyDescent="0.4">
      <c r="A158" s="154"/>
      <c r="B158" s="156"/>
      <c r="C158" s="156"/>
      <c r="D158" s="156"/>
      <c r="E158" s="156"/>
      <c r="F158" s="156"/>
      <c r="G158" s="156"/>
      <c r="H158" s="156"/>
      <c r="I158" s="156"/>
      <c r="J158" s="156"/>
      <c r="K158" s="156"/>
      <c r="L158" s="161" t="s">
        <v>465</v>
      </c>
      <c r="M158" s="156"/>
      <c r="N158" s="156"/>
      <c r="O158" s="156"/>
      <c r="P158" s="156"/>
      <c r="Q158" s="156"/>
      <c r="R158" s="156"/>
      <c r="S158" s="156"/>
      <c r="T158" s="156"/>
      <c r="U158" s="156"/>
      <c r="V158" s="156"/>
      <c r="W158" s="156"/>
      <c r="X158" s="156"/>
      <c r="Y158" s="156"/>
      <c r="Z158" s="156"/>
      <c r="AA158" s="156"/>
      <c r="AB158" s="156"/>
      <c r="AC158" s="156"/>
      <c r="AD158" s="156"/>
      <c r="AE158" s="156"/>
      <c r="AF158" s="156"/>
      <c r="AG158" s="156"/>
      <c r="AH158" s="156"/>
      <c r="AI158" s="156"/>
      <c r="AJ158" s="156"/>
      <c r="AK158" s="156"/>
      <c r="AL158" s="156"/>
      <c r="AM158" s="156"/>
      <c r="AN158" s="156"/>
      <c r="AO158" s="156"/>
    </row>
    <row r="159" spans="1:41" ht="29.25" customHeight="1" x14ac:dyDescent="0.4">
      <c r="A159" s="154"/>
      <c r="B159" s="156"/>
      <c r="C159" s="156"/>
      <c r="D159" s="156"/>
      <c r="E159" s="156"/>
      <c r="F159" s="156"/>
      <c r="G159" s="156"/>
      <c r="H159" s="156"/>
      <c r="I159" s="156"/>
      <c r="J159" s="156"/>
      <c r="K159" s="156"/>
      <c r="L159" s="161" t="s">
        <v>466</v>
      </c>
      <c r="M159" s="156"/>
      <c r="N159" s="156"/>
      <c r="O159" s="156"/>
      <c r="P159" s="156"/>
      <c r="Q159" s="156"/>
      <c r="R159" s="156"/>
      <c r="S159" s="156"/>
      <c r="T159" s="156"/>
      <c r="U159" s="156"/>
      <c r="V159" s="156"/>
      <c r="W159" s="156"/>
      <c r="X159" s="156"/>
      <c r="Y159" s="156"/>
      <c r="Z159" s="156"/>
      <c r="AA159" s="156"/>
      <c r="AB159" s="156"/>
      <c r="AC159" s="156"/>
      <c r="AD159" s="156"/>
      <c r="AE159" s="156"/>
      <c r="AF159" s="156"/>
      <c r="AG159" s="156"/>
      <c r="AH159" s="156"/>
      <c r="AI159" s="156"/>
      <c r="AJ159" s="156"/>
      <c r="AK159" s="156"/>
      <c r="AL159" s="156"/>
      <c r="AM159" s="156"/>
      <c r="AN159" s="156"/>
      <c r="AO159" s="156"/>
    </row>
    <row r="160" spans="1:41" ht="29.25" customHeight="1" x14ac:dyDescent="0.4">
      <c r="A160" s="154"/>
      <c r="B160" s="156"/>
      <c r="C160" s="156"/>
      <c r="D160" s="156"/>
      <c r="E160" s="156"/>
      <c r="F160" s="156"/>
      <c r="G160" s="156"/>
      <c r="H160" s="156"/>
      <c r="I160" s="156"/>
      <c r="J160" s="156"/>
      <c r="K160" s="156"/>
      <c r="L160" s="161" t="s">
        <v>467</v>
      </c>
      <c r="M160" s="156"/>
      <c r="N160" s="156"/>
      <c r="O160" s="156"/>
      <c r="P160" s="156"/>
      <c r="Q160" s="156"/>
      <c r="R160" s="156"/>
      <c r="S160" s="156"/>
      <c r="T160" s="156"/>
      <c r="U160" s="156"/>
      <c r="V160" s="156"/>
      <c r="W160" s="156"/>
      <c r="X160" s="156"/>
      <c r="Y160" s="156"/>
      <c r="Z160" s="156"/>
      <c r="AA160" s="156"/>
      <c r="AB160" s="156"/>
      <c r="AC160" s="156"/>
      <c r="AD160" s="156"/>
      <c r="AE160" s="156"/>
      <c r="AF160" s="156"/>
      <c r="AG160" s="156"/>
      <c r="AH160" s="156"/>
      <c r="AI160" s="156"/>
      <c r="AJ160" s="156"/>
      <c r="AK160" s="156"/>
      <c r="AL160" s="156"/>
      <c r="AM160" s="156"/>
      <c r="AN160" s="156"/>
      <c r="AO160" s="156"/>
    </row>
    <row r="161" spans="1:41" ht="29.25" customHeight="1" x14ac:dyDescent="0.4">
      <c r="A161" s="154"/>
      <c r="B161" s="156"/>
      <c r="C161" s="156"/>
      <c r="D161" s="156"/>
      <c r="E161" s="156"/>
      <c r="F161" s="156"/>
      <c r="G161" s="156"/>
      <c r="H161" s="156"/>
      <c r="I161" s="156"/>
      <c r="J161" s="156"/>
      <c r="K161" s="156"/>
      <c r="L161" s="161" t="s">
        <v>468</v>
      </c>
      <c r="M161" s="156"/>
      <c r="N161" s="156"/>
      <c r="O161" s="156"/>
      <c r="P161" s="156"/>
      <c r="Q161" s="156"/>
      <c r="R161" s="156"/>
      <c r="S161" s="156"/>
      <c r="T161" s="156"/>
      <c r="U161" s="156"/>
      <c r="V161" s="156"/>
      <c r="W161" s="156"/>
      <c r="X161" s="156"/>
      <c r="Y161" s="156"/>
      <c r="Z161" s="156"/>
      <c r="AA161" s="156"/>
      <c r="AB161" s="156"/>
      <c r="AC161" s="156"/>
      <c r="AD161" s="156"/>
      <c r="AE161" s="156"/>
      <c r="AF161" s="156"/>
      <c r="AG161" s="156"/>
      <c r="AH161" s="156"/>
      <c r="AI161" s="156"/>
      <c r="AJ161" s="156"/>
      <c r="AK161" s="156"/>
      <c r="AL161" s="156"/>
      <c r="AM161" s="156"/>
      <c r="AN161" s="156"/>
      <c r="AO161" s="156"/>
    </row>
    <row r="162" spans="1:41" ht="29.25" customHeight="1" x14ac:dyDescent="0.4">
      <c r="A162" s="154"/>
      <c r="B162" s="156"/>
      <c r="C162" s="156"/>
      <c r="D162" s="156"/>
      <c r="E162" s="156"/>
      <c r="F162" s="156"/>
      <c r="G162" s="156"/>
      <c r="H162" s="156"/>
      <c r="I162" s="156"/>
      <c r="J162" s="156"/>
      <c r="K162" s="156"/>
      <c r="L162" s="44" t="s">
        <v>469</v>
      </c>
      <c r="M162" s="156"/>
      <c r="N162" s="156"/>
      <c r="O162" s="156"/>
      <c r="P162" s="156"/>
      <c r="Q162" s="156"/>
      <c r="R162" s="156"/>
      <c r="S162" s="156"/>
      <c r="T162" s="156"/>
      <c r="U162" s="156"/>
      <c r="V162" s="156"/>
      <c r="W162" s="156"/>
      <c r="X162" s="156"/>
      <c r="Y162" s="156"/>
      <c r="Z162" s="156"/>
      <c r="AA162" s="156"/>
      <c r="AB162" s="156"/>
      <c r="AC162" s="156"/>
      <c r="AD162" s="156"/>
      <c r="AE162" s="156"/>
      <c r="AF162" s="156"/>
      <c r="AG162" s="156"/>
      <c r="AH162" s="156"/>
      <c r="AI162" s="156"/>
      <c r="AJ162" s="156"/>
      <c r="AK162" s="156"/>
      <c r="AL162" s="156"/>
      <c r="AM162" s="156"/>
      <c r="AN162" s="156"/>
      <c r="AO162" s="156"/>
    </row>
    <row r="163" spans="1:41" s="62" customFormat="1" ht="29.25" customHeight="1" x14ac:dyDescent="0.4">
      <c r="A163" s="155">
        <v>23</v>
      </c>
      <c r="B163" s="157"/>
      <c r="C163" s="157"/>
      <c r="D163" s="157"/>
      <c r="E163" s="157"/>
      <c r="F163" s="157"/>
      <c r="G163" s="157"/>
      <c r="H163" s="157"/>
      <c r="I163" s="157"/>
      <c r="J163" s="157"/>
      <c r="K163" s="157"/>
      <c r="L163" s="157" t="s">
        <v>611</v>
      </c>
      <c r="M163" s="157"/>
      <c r="N163" s="157"/>
      <c r="O163" s="157"/>
      <c r="P163" s="157"/>
      <c r="Q163" s="157"/>
      <c r="R163" s="157"/>
      <c r="S163" s="157"/>
      <c r="T163" s="157"/>
      <c r="U163" s="157"/>
      <c r="V163" s="157"/>
      <c r="W163" s="157"/>
      <c r="X163" s="157"/>
      <c r="Y163" s="157"/>
      <c r="Z163" s="157"/>
      <c r="AA163" s="157"/>
      <c r="AB163" s="157"/>
      <c r="AC163" s="157"/>
      <c r="AD163" s="157"/>
      <c r="AE163" s="157"/>
      <c r="AF163" s="157"/>
      <c r="AG163" s="157"/>
      <c r="AH163" s="157"/>
      <c r="AI163" s="157"/>
      <c r="AJ163" s="157"/>
      <c r="AK163" s="157"/>
      <c r="AL163" s="157"/>
      <c r="AM163" s="157"/>
      <c r="AN163" s="157"/>
      <c r="AO163" s="157"/>
    </row>
    <row r="164" spans="1:41" s="62" customFormat="1" ht="29.25" customHeight="1" x14ac:dyDescent="0.4">
      <c r="A164" s="155"/>
      <c r="B164" s="157"/>
      <c r="C164" s="157"/>
      <c r="D164" s="157"/>
      <c r="E164" s="157"/>
      <c r="F164" s="157"/>
      <c r="G164" s="157"/>
      <c r="H164" s="157"/>
      <c r="I164" s="157"/>
      <c r="J164" s="157"/>
      <c r="K164" s="157"/>
      <c r="L164" s="157" t="s">
        <v>481</v>
      </c>
      <c r="M164" s="157"/>
      <c r="N164" s="157"/>
      <c r="O164" s="157"/>
      <c r="P164" s="157"/>
      <c r="Q164" s="157"/>
      <c r="R164" s="157"/>
      <c r="S164" s="157"/>
      <c r="T164" s="157"/>
      <c r="U164" s="157"/>
      <c r="V164" s="157"/>
      <c r="W164" s="157"/>
      <c r="X164" s="157"/>
      <c r="Y164" s="157"/>
      <c r="Z164" s="157"/>
      <c r="AA164" s="157"/>
      <c r="AB164" s="157"/>
      <c r="AC164" s="157"/>
      <c r="AD164" s="157"/>
      <c r="AE164" s="157"/>
      <c r="AF164" s="157"/>
      <c r="AG164" s="157"/>
      <c r="AH164" s="157"/>
      <c r="AI164" s="157"/>
      <c r="AJ164" s="157"/>
      <c r="AK164" s="157"/>
      <c r="AL164" s="157"/>
      <c r="AM164" s="157"/>
      <c r="AN164" s="157"/>
      <c r="AO164" s="157"/>
    </row>
    <row r="165" spans="1:41" ht="29.25" customHeight="1" x14ac:dyDescent="0.4">
      <c r="A165" s="154"/>
      <c r="B165" s="156"/>
      <c r="C165" s="156"/>
      <c r="D165" s="156"/>
      <c r="E165" s="156"/>
      <c r="F165" s="156"/>
      <c r="G165" s="156"/>
      <c r="H165" s="156"/>
      <c r="I165" s="156"/>
      <c r="J165" s="156"/>
      <c r="K165" s="156"/>
      <c r="L165" s="44" t="s">
        <v>479</v>
      </c>
      <c r="M165" s="156"/>
      <c r="N165" s="156"/>
      <c r="O165" s="156"/>
      <c r="P165" s="156"/>
      <c r="Q165" s="156"/>
      <c r="R165" s="156"/>
      <c r="S165" s="156"/>
      <c r="T165" s="156"/>
      <c r="U165" s="156"/>
      <c r="V165" s="156"/>
      <c r="W165" s="156"/>
      <c r="X165" s="156"/>
      <c r="Y165" s="156"/>
      <c r="Z165" s="156"/>
      <c r="AA165" s="156"/>
      <c r="AB165" s="156"/>
      <c r="AC165" s="156"/>
      <c r="AD165" s="156"/>
      <c r="AE165" s="156"/>
      <c r="AF165" s="156"/>
      <c r="AG165" s="156"/>
      <c r="AH165" s="156"/>
      <c r="AI165" s="156"/>
      <c r="AJ165" s="156"/>
      <c r="AK165" s="156"/>
      <c r="AL165" s="156"/>
      <c r="AM165" s="156"/>
      <c r="AN165" s="156"/>
      <c r="AO165" s="156"/>
    </row>
    <row r="166" spans="1:41" ht="29.25" customHeight="1" x14ac:dyDescent="0.4"/>
    <row r="167" spans="1:41" ht="29.25" customHeight="1" x14ac:dyDescent="0.4"/>
    <row r="168" spans="1:41" ht="29.25" customHeight="1" x14ac:dyDescent="0.4"/>
    <row r="169" spans="1:41" ht="29.25" customHeight="1" x14ac:dyDescent="0.4"/>
    <row r="170" spans="1:41" ht="29.25" customHeight="1" x14ac:dyDescent="0.4"/>
  </sheetData>
  <mergeCells count="4">
    <mergeCell ref="B1:R1"/>
    <mergeCell ref="T1:W1"/>
    <mergeCell ref="Y1:AJ1"/>
    <mergeCell ref="AL1:AO1"/>
  </mergeCells>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K15"/>
  <sheetViews>
    <sheetView workbookViewId="0">
      <pane ySplit="1" topLeftCell="A2" activePane="bottomLeft" state="frozen"/>
      <selection activeCell="C4" sqref="C4"/>
      <selection pane="bottomLeft" activeCell="C4" sqref="C4"/>
    </sheetView>
    <sheetView workbookViewId="1">
      <selection activeCell="Q1" sqref="Q1:Q1048576"/>
    </sheetView>
    <sheetView workbookViewId="2"/>
  </sheetViews>
  <sheetFormatPr defaultRowHeight="50.1" customHeight="1" x14ac:dyDescent="0.4"/>
  <cols>
    <col min="1" max="16384" width="9" style="2"/>
  </cols>
  <sheetData>
    <row r="1" spans="1:37" ht="50.1" customHeight="1" x14ac:dyDescent="0.4">
      <c r="A1" s="79" t="str">
        <f>計画趣旨!B2</f>
        <v>山下町特定地区
ア 山下公園通りゾーン</v>
      </c>
      <c r="B1" s="79" t="str">
        <f>計画趣旨!C2</f>
        <v>山下町特定地区
イ 水町通り及び海岸教会通りゾーン</v>
      </c>
      <c r="C1" s="79" t="str">
        <f>計画趣旨!D2</f>
        <v>山下町特定地区
ウ 本町通りゾーン</v>
      </c>
      <c r="D1" s="79" t="str">
        <f>計画趣旨!E2</f>
        <v>山下町特定地区
エ 中華街中央ゾーン</v>
      </c>
      <c r="E1" s="79" t="str">
        <f>計画趣旨!F2</f>
        <v>山下町特定地区
オ 中華街北辺ゾーン</v>
      </c>
      <c r="F1" s="79" t="str">
        <f>計画趣旨!G2</f>
        <v>山下町特定地区
カ 中華街南辺ゾーン</v>
      </c>
      <c r="G1" s="79" t="str">
        <f>計画趣旨!H2</f>
        <v>山下町特定地区
キ 大さん橋通りゾーン</v>
      </c>
      <c r="H1" s="79" t="str">
        <f>計画趣旨!I2</f>
        <v>馬車道周辺特定地区</v>
      </c>
      <c r="I1" s="79" t="str">
        <f>計画趣旨!J2</f>
        <v>日本大通り特定地区</v>
      </c>
      <c r="J1" s="79" t="str">
        <f>計画趣旨!K2</f>
        <v>関内駅前特定地区</v>
      </c>
      <c r="K1" s="79" t="str">
        <f>計画趣旨!L2</f>
        <v>北仲通り北特定地区</v>
      </c>
      <c r="L1" s="79" t="str">
        <f>計画趣旨!M2</f>
        <v>北仲通り南特定地区</v>
      </c>
      <c r="M1" s="79" t="str">
        <f>計画趣旨!N2</f>
        <v>大さん橋及び象の鼻周辺準特定地区</v>
      </c>
      <c r="N1" s="79" t="str">
        <f>計画趣旨!O2</f>
        <v>海岸通り準特定地区</v>
      </c>
      <c r="O1" s="79" t="str">
        <f>計画趣旨!P2</f>
        <v>関内中央準特定地区</v>
      </c>
      <c r="P1" s="79" t="str">
        <f>計画趣旨!Q2</f>
        <v>吉浜町周辺準特定地区</v>
      </c>
      <c r="Q1" s="79" t="str">
        <f>計画趣旨!R2</f>
        <v>関内西準特定地区</v>
      </c>
      <c r="R1" s="79" t="str">
        <f>計画趣旨!T2</f>
        <v>みなとみらい大通り沿道地区</v>
      </c>
      <c r="S1" s="79" t="str">
        <f>計画趣旨!U2</f>
        <v>みなとみらい大通り沿道地区（屋外広告物）</v>
      </c>
      <c r="T1" s="79" t="str">
        <f>計画趣旨!V2</f>
        <v>その他</v>
      </c>
      <c r="U1" s="79" t="str">
        <f>計画趣旨!W2</f>
        <v>その他（屋外広告物）</v>
      </c>
      <c r="V1" s="79" t="str">
        <f>計画趣旨!Y2</f>
        <v>A地区</v>
      </c>
      <c r="W1" s="79" t="str">
        <f>計画趣旨!Z2</f>
        <v>A地区（イベント　７日以内）</v>
      </c>
      <c r="X1" s="79" t="str">
        <f>計画趣旨!AA2</f>
        <v>A地区（イベント　７日を超え30日以内）</v>
      </c>
      <c r="Y1" s="79" t="str">
        <f>計画趣旨!AB2</f>
        <v>A地区（イベント　30日を超え90日以内）</v>
      </c>
      <c r="Z1" s="79" t="str">
        <f>計画趣旨!AC2</f>
        <v>B地区</v>
      </c>
      <c r="AA1" s="79" t="str">
        <f>計画趣旨!AD2</f>
        <v>B地区（イベント　７日以内）</v>
      </c>
      <c r="AB1" s="79" t="str">
        <f>計画趣旨!AE2</f>
        <v>B地区（イベント　７日を超え30日以内）</v>
      </c>
      <c r="AC1" s="79" t="str">
        <f>計画趣旨!AF2</f>
        <v>B地区（イベント　30日を超え90日以内）</v>
      </c>
      <c r="AD1" s="79" t="str">
        <f>計画趣旨!AG2</f>
        <v>C地区</v>
      </c>
      <c r="AE1" s="79" t="str">
        <f>計画趣旨!AH2</f>
        <v>C地区（イベント　７日以内）</v>
      </c>
      <c r="AF1" s="79" t="str">
        <f>計画趣旨!AI2</f>
        <v>C地区（イベント　７日を超え30日以内）</v>
      </c>
      <c r="AG1" s="79" t="str">
        <f>計画趣旨!AJ2</f>
        <v>C地区（イベント　30日を超え90日以内）</v>
      </c>
      <c r="AH1" s="79" t="str">
        <f>計画趣旨!AL2</f>
        <v>山手町特定地区</v>
      </c>
      <c r="AI1" s="79" t="str">
        <f>計画趣旨!AM2</f>
        <v>元町特定地区</v>
      </c>
      <c r="AJ1" s="79" t="str">
        <f>計画趣旨!AN2</f>
        <v>石川町準特定地区</v>
      </c>
      <c r="AK1" s="79" t="str">
        <f>計画趣旨!AO2</f>
        <v>その他の区域</v>
      </c>
    </row>
    <row r="2" spans="1:37" ht="50.1" customHeight="1" x14ac:dyDescent="0.4">
      <c r="A2" s="79" t="s">
        <v>595</v>
      </c>
      <c r="B2" s="79" t="s">
        <v>595</v>
      </c>
      <c r="C2" s="79" t="s">
        <v>595</v>
      </c>
      <c r="D2" s="79" t="s">
        <v>595</v>
      </c>
      <c r="E2" s="79" t="s">
        <v>595</v>
      </c>
      <c r="F2" s="79" t="s">
        <v>595</v>
      </c>
      <c r="G2" s="79" t="s">
        <v>595</v>
      </c>
      <c r="H2" s="79" t="s">
        <v>595</v>
      </c>
      <c r="I2" s="79" t="s">
        <v>595</v>
      </c>
      <c r="J2" s="79" t="s">
        <v>595</v>
      </c>
      <c r="K2" s="79" t="s">
        <v>595</v>
      </c>
      <c r="L2" s="79" t="s">
        <v>595</v>
      </c>
      <c r="M2" s="79" t="s">
        <v>595</v>
      </c>
      <c r="N2" s="79" t="s">
        <v>595</v>
      </c>
      <c r="O2" s="79" t="s">
        <v>595</v>
      </c>
      <c r="P2" s="79" t="s">
        <v>595</v>
      </c>
      <c r="Q2" s="79" t="s">
        <v>595</v>
      </c>
      <c r="R2" s="79"/>
      <c r="S2" s="79"/>
      <c r="T2" s="79"/>
      <c r="U2" s="79"/>
      <c r="V2" s="79"/>
      <c r="W2" s="79"/>
      <c r="X2" s="79"/>
      <c r="Y2" s="79"/>
      <c r="Z2" s="79"/>
      <c r="AA2" s="79"/>
      <c r="AB2" s="79"/>
      <c r="AC2" s="79"/>
      <c r="AD2" s="79"/>
      <c r="AE2" s="79"/>
      <c r="AF2" s="79"/>
      <c r="AG2" s="79"/>
      <c r="AH2" s="79" t="s">
        <v>267</v>
      </c>
      <c r="AI2" s="79" t="s">
        <v>262</v>
      </c>
      <c r="AJ2" s="79" t="s">
        <v>269</v>
      </c>
      <c r="AK2" s="79" t="s">
        <v>267</v>
      </c>
    </row>
    <row r="3" spans="1:37" ht="50.1" customHeight="1" x14ac:dyDescent="0.4">
      <c r="A3" s="79" t="s">
        <v>596</v>
      </c>
      <c r="B3" s="79" t="s">
        <v>596</v>
      </c>
      <c r="C3" s="79" t="s">
        <v>596</v>
      </c>
      <c r="D3" s="79" t="s">
        <v>596</v>
      </c>
      <c r="E3" s="79" t="s">
        <v>596</v>
      </c>
      <c r="F3" s="79" t="s">
        <v>596</v>
      </c>
      <c r="G3" s="79" t="s">
        <v>596</v>
      </c>
      <c r="H3" s="79" t="s">
        <v>596</v>
      </c>
      <c r="I3" s="79" t="s">
        <v>596</v>
      </c>
      <c r="J3" s="79" t="s">
        <v>596</v>
      </c>
      <c r="K3" s="79" t="s">
        <v>596</v>
      </c>
      <c r="L3" s="79" t="s">
        <v>596</v>
      </c>
      <c r="M3" s="79" t="s">
        <v>596</v>
      </c>
      <c r="N3" s="79" t="s">
        <v>596</v>
      </c>
      <c r="O3" s="79" t="s">
        <v>596</v>
      </c>
      <c r="P3" s="79" t="s">
        <v>596</v>
      </c>
      <c r="Q3" s="79" t="s">
        <v>596</v>
      </c>
      <c r="R3" s="79"/>
      <c r="S3" s="79"/>
      <c r="T3" s="79"/>
      <c r="U3" s="79"/>
      <c r="V3" s="79"/>
      <c r="W3" s="79"/>
      <c r="X3" s="79"/>
      <c r="Y3" s="79"/>
      <c r="Z3" s="79"/>
      <c r="AA3" s="79"/>
      <c r="AB3" s="79"/>
      <c r="AC3" s="79"/>
      <c r="AD3" s="79"/>
      <c r="AE3" s="79"/>
      <c r="AF3" s="79"/>
      <c r="AG3" s="79"/>
      <c r="AH3" s="89" t="s">
        <v>268</v>
      </c>
      <c r="AI3" s="89" t="s">
        <v>263</v>
      </c>
      <c r="AJ3" s="89" t="s">
        <v>263</v>
      </c>
      <c r="AK3" s="89" t="s">
        <v>263</v>
      </c>
    </row>
    <row r="4" spans="1:37" ht="50.1" customHeight="1" x14ac:dyDescent="0.4">
      <c r="A4" s="79" t="s">
        <v>597</v>
      </c>
      <c r="B4" s="79" t="s">
        <v>597</v>
      </c>
      <c r="C4" s="79" t="s">
        <v>597</v>
      </c>
      <c r="D4" s="79" t="s">
        <v>597</v>
      </c>
      <c r="E4" s="79" t="s">
        <v>597</v>
      </c>
      <c r="F4" s="79" t="s">
        <v>597</v>
      </c>
      <c r="G4" s="79" t="s">
        <v>597</v>
      </c>
      <c r="H4" s="79" t="s">
        <v>597</v>
      </c>
      <c r="I4" s="79" t="s">
        <v>597</v>
      </c>
      <c r="J4" s="79" t="s">
        <v>597</v>
      </c>
      <c r="K4" s="79" t="s">
        <v>597</v>
      </c>
      <c r="L4" s="79" t="s">
        <v>597</v>
      </c>
      <c r="M4" s="79" t="s">
        <v>597</v>
      </c>
      <c r="N4" s="79" t="s">
        <v>597</v>
      </c>
      <c r="O4" s="79" t="s">
        <v>597</v>
      </c>
      <c r="P4" s="79" t="s">
        <v>597</v>
      </c>
      <c r="Q4" s="79" t="s">
        <v>597</v>
      </c>
      <c r="R4" s="79"/>
      <c r="S4" s="79"/>
      <c r="T4" s="79"/>
      <c r="U4" s="79"/>
      <c r="V4" s="79"/>
      <c r="W4" s="79"/>
      <c r="X4" s="79"/>
      <c r="Y4" s="79"/>
      <c r="Z4" s="79"/>
      <c r="AA4" s="79"/>
      <c r="AB4" s="79"/>
      <c r="AC4" s="79"/>
      <c r="AD4" s="79"/>
      <c r="AE4" s="79"/>
      <c r="AF4" s="79"/>
      <c r="AG4" s="79"/>
      <c r="AH4" s="79" t="s">
        <v>264</v>
      </c>
      <c r="AI4" s="79" t="s">
        <v>264</v>
      </c>
      <c r="AJ4" s="79" t="s">
        <v>264</v>
      </c>
      <c r="AK4" s="79" t="s">
        <v>264</v>
      </c>
    </row>
    <row r="5" spans="1:37" ht="50.1" customHeight="1" x14ac:dyDescent="0.4">
      <c r="A5" s="79" t="s">
        <v>598</v>
      </c>
      <c r="B5" s="79" t="s">
        <v>598</v>
      </c>
      <c r="C5" s="79" t="s">
        <v>598</v>
      </c>
      <c r="D5" s="79" t="s">
        <v>598</v>
      </c>
      <c r="E5" s="79" t="s">
        <v>598</v>
      </c>
      <c r="F5" s="79" t="s">
        <v>598</v>
      </c>
      <c r="G5" s="79" t="s">
        <v>598</v>
      </c>
      <c r="H5" s="79" t="s">
        <v>598</v>
      </c>
      <c r="I5" s="79" t="s">
        <v>598</v>
      </c>
      <c r="J5" s="79" t="s">
        <v>598</v>
      </c>
      <c r="K5" s="79" t="s">
        <v>598</v>
      </c>
      <c r="L5" s="79" t="s">
        <v>598</v>
      </c>
      <c r="M5" s="79" t="s">
        <v>598</v>
      </c>
      <c r="N5" s="79" t="s">
        <v>598</v>
      </c>
      <c r="O5" s="79" t="s">
        <v>598</v>
      </c>
      <c r="P5" s="79" t="s">
        <v>598</v>
      </c>
      <c r="Q5" s="79" t="s">
        <v>598</v>
      </c>
      <c r="R5" s="79"/>
      <c r="S5" s="79"/>
      <c r="T5" s="79"/>
      <c r="U5" s="79"/>
      <c r="V5" s="79"/>
      <c r="W5" s="79"/>
      <c r="X5" s="79"/>
      <c r="Y5" s="79"/>
      <c r="Z5" s="79"/>
      <c r="AA5" s="79"/>
      <c r="AB5" s="79"/>
      <c r="AC5" s="79"/>
      <c r="AD5" s="79"/>
      <c r="AE5" s="79"/>
      <c r="AF5" s="79"/>
      <c r="AG5" s="79"/>
      <c r="AH5" s="79" t="s">
        <v>265</v>
      </c>
      <c r="AI5" s="79" t="s">
        <v>265</v>
      </c>
      <c r="AJ5" s="79" t="s">
        <v>265</v>
      </c>
      <c r="AK5" s="79" t="s">
        <v>265</v>
      </c>
    </row>
    <row r="6" spans="1:37" ht="50.1" customHeight="1" x14ac:dyDescent="0.4">
      <c r="A6" s="79" t="s">
        <v>599</v>
      </c>
      <c r="B6" s="79" t="s">
        <v>599</v>
      </c>
      <c r="C6" s="79" t="s">
        <v>599</v>
      </c>
      <c r="D6" s="79" t="s">
        <v>599</v>
      </c>
      <c r="E6" s="79" t="s">
        <v>599</v>
      </c>
      <c r="F6" s="79" t="s">
        <v>599</v>
      </c>
      <c r="G6" s="79" t="s">
        <v>599</v>
      </c>
      <c r="H6" s="79" t="s">
        <v>599</v>
      </c>
      <c r="I6" s="79" t="s">
        <v>599</v>
      </c>
      <c r="J6" s="79" t="s">
        <v>599</v>
      </c>
      <c r="K6" s="79" t="s">
        <v>599</v>
      </c>
      <c r="L6" s="79" t="s">
        <v>599</v>
      </c>
      <c r="M6" s="79" t="s">
        <v>599</v>
      </c>
      <c r="N6" s="79" t="s">
        <v>599</v>
      </c>
      <c r="O6" s="79" t="s">
        <v>599</v>
      </c>
      <c r="P6" s="79" t="s">
        <v>599</v>
      </c>
      <c r="Q6" s="79" t="s">
        <v>599</v>
      </c>
      <c r="R6" s="79"/>
      <c r="S6" s="79"/>
      <c r="T6" s="79"/>
      <c r="U6" s="79"/>
      <c r="V6" s="79"/>
      <c r="W6" s="79"/>
      <c r="X6" s="79"/>
      <c r="Y6" s="79"/>
      <c r="Z6" s="79"/>
      <c r="AA6" s="79"/>
      <c r="AB6" s="79"/>
      <c r="AC6" s="79"/>
      <c r="AD6" s="79"/>
      <c r="AE6" s="79"/>
      <c r="AF6" s="79"/>
      <c r="AG6" s="79"/>
      <c r="AH6" s="79" t="s">
        <v>266</v>
      </c>
      <c r="AI6" s="79" t="s">
        <v>266</v>
      </c>
      <c r="AJ6" s="79" t="s">
        <v>266</v>
      </c>
      <c r="AK6" s="79" t="s">
        <v>266</v>
      </c>
    </row>
    <row r="7" spans="1:37" ht="50.1" customHeight="1" x14ac:dyDescent="0.4">
      <c r="A7" s="79"/>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row>
    <row r="8" spans="1:37" ht="50.1" customHeight="1" x14ac:dyDescent="0.4">
      <c r="A8" s="79"/>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row>
    <row r="9" spans="1:37" s="60" customFormat="1" ht="29.25" customHeight="1" x14ac:dyDescent="0.4">
      <c r="A9" s="293" t="s">
        <v>270</v>
      </c>
      <c r="B9" s="293"/>
      <c r="C9" s="293"/>
      <c r="D9" s="293"/>
      <c r="E9" s="293"/>
      <c r="F9" s="293"/>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row>
    <row r="10" spans="1:37" ht="50.1" customHeight="1" x14ac:dyDescent="0.4">
      <c r="A10" s="79"/>
      <c r="B10" s="79"/>
      <c r="C10" s="79"/>
      <c r="D10" s="79"/>
      <c r="E10" s="79"/>
      <c r="F10" s="79"/>
      <c r="G10" s="79"/>
      <c r="H10" s="79"/>
      <c r="I10" s="79"/>
      <c r="J10" s="79"/>
      <c r="K10" s="79"/>
      <c r="L10" s="79"/>
      <c r="M10" s="79"/>
      <c r="N10" s="79"/>
      <c r="O10" s="79"/>
      <c r="P10" s="79"/>
      <c r="Q10" s="79"/>
      <c r="R10" s="79"/>
      <c r="S10" s="79" t="s">
        <v>271</v>
      </c>
      <c r="T10" s="79"/>
      <c r="U10" s="79" t="s">
        <v>271</v>
      </c>
      <c r="V10" s="79"/>
      <c r="W10" s="79"/>
      <c r="X10" s="79"/>
      <c r="Y10" s="79"/>
      <c r="Z10" s="79"/>
      <c r="AA10" s="79"/>
      <c r="AB10" s="79"/>
      <c r="AC10" s="79"/>
      <c r="AD10" s="79"/>
      <c r="AE10" s="79"/>
      <c r="AF10" s="79"/>
      <c r="AG10" s="79"/>
      <c r="AH10" s="79"/>
      <c r="AI10" s="79"/>
      <c r="AJ10" s="79"/>
      <c r="AK10" s="79"/>
    </row>
    <row r="11" spans="1:37" ht="50.1" customHeight="1" x14ac:dyDescent="0.4">
      <c r="A11" s="79"/>
      <c r="B11" s="79"/>
      <c r="C11" s="79"/>
      <c r="D11" s="79"/>
      <c r="E11" s="79"/>
      <c r="F11" s="79"/>
      <c r="G11" s="79"/>
      <c r="H11" s="79"/>
      <c r="I11" s="79"/>
      <c r="J11" s="79"/>
      <c r="K11" s="79"/>
      <c r="L11" s="79"/>
      <c r="M11" s="79"/>
      <c r="N11" s="79"/>
      <c r="O11" s="79"/>
      <c r="P11" s="79"/>
      <c r="Q11" s="79"/>
      <c r="R11" s="79"/>
      <c r="S11" s="79" t="s">
        <v>272</v>
      </c>
      <c r="T11" s="79"/>
      <c r="U11" s="79" t="s">
        <v>272</v>
      </c>
      <c r="V11" s="79"/>
      <c r="W11" s="79"/>
      <c r="X11" s="79"/>
      <c r="Y11" s="79"/>
      <c r="Z11" s="79"/>
      <c r="AA11" s="79"/>
      <c r="AB11" s="79"/>
      <c r="AC11" s="79"/>
      <c r="AD11" s="79"/>
      <c r="AE11" s="79"/>
      <c r="AF11" s="79"/>
      <c r="AG11" s="79"/>
      <c r="AH11" s="79"/>
      <c r="AI11" s="79"/>
      <c r="AJ11" s="79"/>
      <c r="AK11" s="79"/>
    </row>
    <row r="12" spans="1:37" ht="50.1" customHeight="1" x14ac:dyDescent="0.4">
      <c r="A12" s="79"/>
      <c r="B12" s="79"/>
      <c r="C12" s="79"/>
      <c r="D12" s="79"/>
      <c r="E12" s="79"/>
      <c r="F12" s="79"/>
      <c r="G12" s="79"/>
      <c r="H12" s="79"/>
      <c r="I12" s="79"/>
      <c r="J12" s="79"/>
      <c r="K12" s="79"/>
      <c r="L12" s="79"/>
      <c r="M12" s="79"/>
      <c r="N12" s="79"/>
      <c r="O12" s="79"/>
      <c r="P12" s="79"/>
      <c r="Q12" s="79"/>
      <c r="R12" s="79"/>
      <c r="S12" s="79" t="s">
        <v>273</v>
      </c>
      <c r="T12" s="79"/>
      <c r="U12" s="79" t="s">
        <v>273</v>
      </c>
      <c r="V12" s="79"/>
      <c r="W12" s="79"/>
      <c r="X12" s="79"/>
      <c r="Y12" s="79"/>
      <c r="Z12" s="79"/>
      <c r="AA12" s="79"/>
      <c r="AB12" s="79"/>
      <c r="AC12" s="79"/>
      <c r="AD12" s="79"/>
      <c r="AE12" s="79"/>
      <c r="AF12" s="79"/>
      <c r="AG12" s="79"/>
      <c r="AH12" s="79"/>
      <c r="AI12" s="79"/>
      <c r="AJ12" s="79"/>
      <c r="AK12" s="79"/>
    </row>
    <row r="13" spans="1:37" ht="50.1" customHeight="1" x14ac:dyDescent="0.4">
      <c r="A13" s="79"/>
      <c r="B13" s="79"/>
      <c r="C13" s="79"/>
      <c r="D13" s="79"/>
      <c r="E13" s="79"/>
      <c r="F13" s="79"/>
      <c r="G13" s="79"/>
      <c r="H13" s="79"/>
      <c r="I13" s="79"/>
      <c r="J13" s="79"/>
      <c r="K13" s="79"/>
      <c r="L13" s="79"/>
      <c r="M13" s="79"/>
      <c r="N13" s="79"/>
      <c r="O13" s="79"/>
      <c r="P13" s="79"/>
      <c r="Q13" s="79"/>
      <c r="R13" s="79"/>
      <c r="S13" s="79" t="s">
        <v>274</v>
      </c>
      <c r="T13" s="79"/>
      <c r="U13" s="79" t="s">
        <v>274</v>
      </c>
      <c r="V13" s="79"/>
      <c r="W13" s="79"/>
      <c r="X13" s="79"/>
      <c r="Y13" s="79"/>
      <c r="Z13" s="79"/>
      <c r="AA13" s="79"/>
      <c r="AB13" s="79"/>
      <c r="AC13" s="79"/>
      <c r="AD13" s="79"/>
      <c r="AE13" s="79"/>
      <c r="AF13" s="79"/>
      <c r="AG13" s="79"/>
      <c r="AH13" s="79"/>
      <c r="AI13" s="79"/>
      <c r="AJ13" s="79"/>
      <c r="AK13" s="79"/>
    </row>
    <row r="14" spans="1:37" ht="50.1" customHeight="1" x14ac:dyDescent="0.4">
      <c r="A14" s="79"/>
      <c r="B14" s="79"/>
      <c r="C14" s="79"/>
      <c r="D14" s="79"/>
      <c r="E14" s="79"/>
      <c r="F14" s="79"/>
      <c r="G14" s="79"/>
      <c r="H14" s="79"/>
      <c r="I14" s="79"/>
      <c r="J14" s="79"/>
      <c r="K14" s="79"/>
      <c r="L14" s="79"/>
      <c r="M14" s="79"/>
      <c r="N14" s="79"/>
      <c r="O14" s="79"/>
      <c r="P14" s="79"/>
      <c r="Q14" s="79"/>
      <c r="R14" s="79"/>
      <c r="S14" s="79" t="s">
        <v>275</v>
      </c>
      <c r="T14" s="79"/>
      <c r="U14" s="79" t="s">
        <v>275</v>
      </c>
      <c r="V14" s="79"/>
      <c r="W14" s="79"/>
      <c r="X14" s="79"/>
      <c r="Y14" s="79"/>
      <c r="Z14" s="79"/>
      <c r="AA14" s="79"/>
      <c r="AB14" s="79"/>
      <c r="AC14" s="79"/>
      <c r="AD14" s="79"/>
      <c r="AE14" s="79"/>
      <c r="AF14" s="79"/>
      <c r="AG14" s="79"/>
      <c r="AH14" s="79"/>
      <c r="AI14" s="79"/>
      <c r="AJ14" s="79"/>
      <c r="AK14" s="79"/>
    </row>
    <row r="15" spans="1:37" ht="50.1" customHeight="1" x14ac:dyDescent="0.4">
      <c r="A15" s="79"/>
      <c r="B15" s="79"/>
      <c r="C15" s="79"/>
      <c r="D15" s="79"/>
      <c r="E15" s="79"/>
      <c r="F15" s="79"/>
      <c r="G15" s="79"/>
      <c r="H15" s="79"/>
      <c r="I15" s="79"/>
      <c r="J15" s="79"/>
      <c r="K15" s="79"/>
      <c r="L15" s="79"/>
      <c r="M15" s="79"/>
      <c r="N15" s="79"/>
      <c r="O15" s="79"/>
      <c r="P15" s="79"/>
      <c r="Q15" s="79"/>
      <c r="R15" s="79"/>
      <c r="S15" s="79" t="s">
        <v>276</v>
      </c>
      <c r="T15" s="79"/>
      <c r="U15" s="79" t="s">
        <v>276</v>
      </c>
      <c r="V15" s="79"/>
      <c r="W15" s="79"/>
      <c r="X15" s="79"/>
      <c r="Y15" s="79"/>
      <c r="Z15" s="79"/>
      <c r="AA15" s="79"/>
      <c r="AB15" s="79"/>
      <c r="AC15" s="79"/>
      <c r="AD15" s="79"/>
      <c r="AE15" s="79"/>
      <c r="AF15" s="79"/>
      <c r="AG15" s="79"/>
      <c r="AH15" s="79"/>
      <c r="AI15" s="79"/>
      <c r="AJ15" s="79"/>
      <c r="AK15" s="79"/>
    </row>
  </sheetData>
  <sheetProtection selectLockedCells="1"/>
  <mergeCells count="1">
    <mergeCell ref="A9:AK9"/>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19"/>
  <sheetViews>
    <sheetView workbookViewId="0">
      <selection activeCell="C4" sqref="C4"/>
    </sheetView>
    <sheetView workbookViewId="1">
      <selection activeCell="D7" sqref="D7"/>
    </sheetView>
    <sheetView workbookViewId="2"/>
  </sheetViews>
  <sheetFormatPr defaultRowHeight="18.75" x14ac:dyDescent="0.4"/>
  <cols>
    <col min="1" max="1" width="22.75" customWidth="1"/>
    <col min="2" max="2" width="14.625" customWidth="1"/>
    <col min="3" max="3" width="17.125" customWidth="1"/>
    <col min="4" max="4" width="21.75" customWidth="1"/>
  </cols>
  <sheetData>
    <row r="1" spans="1:4" ht="30" customHeight="1" x14ac:dyDescent="0.4">
      <c r="A1" s="56" t="s">
        <v>100</v>
      </c>
      <c r="B1" s="57" t="s">
        <v>317</v>
      </c>
      <c r="C1" s="57" t="s">
        <v>316</v>
      </c>
      <c r="D1" s="58" t="s">
        <v>101</v>
      </c>
    </row>
    <row r="2" spans="1:4" s="51" customFormat="1" ht="15" customHeight="1" x14ac:dyDescent="0.4">
      <c r="A2" s="48" t="str">
        <f>計画趣旨!B$2</f>
        <v>山下町特定地区
ア 山下公園通りゾーン</v>
      </c>
      <c r="B2" s="49" t="str">
        <f>計画趣旨!T$2</f>
        <v>みなとみらい大通り沿道地区</v>
      </c>
      <c r="C2" s="49" t="str">
        <f>計画趣旨!Y$2</f>
        <v>A地区</v>
      </c>
      <c r="D2" s="50" t="str">
        <f>計画趣旨!AL$2</f>
        <v>山手町特定地区</v>
      </c>
    </row>
    <row r="3" spans="1:4" ht="15" customHeight="1" x14ac:dyDescent="0.4">
      <c r="A3" s="48" t="str">
        <f>計画趣旨!C$2</f>
        <v>山下町特定地区
イ 水町通り及び海岸教会通りゾーン</v>
      </c>
      <c r="B3" s="49" t="str">
        <f>計画趣旨!U$2</f>
        <v>みなとみらい大通り沿道地区（屋外広告物）</v>
      </c>
      <c r="C3" s="49" t="str">
        <f>計画趣旨!Z$2</f>
        <v>A地区（イベント　７日以内）</v>
      </c>
      <c r="D3" s="50" t="str">
        <f>計画趣旨!AM$2</f>
        <v>元町特定地区</v>
      </c>
    </row>
    <row r="4" spans="1:4" ht="15" customHeight="1" x14ac:dyDescent="0.4">
      <c r="A4" s="48" t="str">
        <f>計画趣旨!D$2</f>
        <v>山下町特定地区
ウ 本町通りゾーン</v>
      </c>
      <c r="B4" s="49" t="str">
        <f>計画趣旨!V$2</f>
        <v>その他</v>
      </c>
      <c r="C4" s="49" t="str">
        <f>計画趣旨!AA$2</f>
        <v>A地区（イベント　７日を超え30日以内）</v>
      </c>
      <c r="D4" s="50" t="str">
        <f>計画趣旨!AN$2</f>
        <v>石川町準特定地区</v>
      </c>
    </row>
    <row r="5" spans="1:4" ht="15" customHeight="1" x14ac:dyDescent="0.4">
      <c r="A5" s="48" t="str">
        <f>計画趣旨!E$2</f>
        <v>山下町特定地区
エ 中華街中央ゾーン</v>
      </c>
      <c r="B5" s="49" t="str">
        <f>計画趣旨!W$2</f>
        <v>その他（屋外広告物）</v>
      </c>
      <c r="C5" s="49" t="str">
        <f>計画趣旨!AB$2</f>
        <v>A地区（イベント　30日を超え90日以内）</v>
      </c>
      <c r="D5" s="50" t="str">
        <f>計画趣旨!AO$2</f>
        <v>その他の区域</v>
      </c>
    </row>
    <row r="6" spans="1:4" ht="15" customHeight="1" x14ac:dyDescent="0.4">
      <c r="A6" s="48" t="str">
        <f>計画趣旨!F$2</f>
        <v>山下町特定地区
オ 中華街北辺ゾーン</v>
      </c>
      <c r="B6" s="44"/>
      <c r="C6" s="49" t="str">
        <f>計画趣旨!AC$2</f>
        <v>B地区</v>
      </c>
      <c r="D6" s="45"/>
    </row>
    <row r="7" spans="1:4" ht="15" customHeight="1" x14ac:dyDescent="0.4">
      <c r="A7" s="48" t="str">
        <f>計画趣旨!G$2</f>
        <v>山下町特定地区
カ 中華街南辺ゾーン</v>
      </c>
      <c r="B7" s="44"/>
      <c r="C7" s="49" t="str">
        <f>計画趣旨!AD$2</f>
        <v>B地区（イベント　７日以内）</v>
      </c>
      <c r="D7" s="45"/>
    </row>
    <row r="8" spans="1:4" s="51" customFormat="1" ht="15" customHeight="1" x14ac:dyDescent="0.4">
      <c r="A8" s="48" t="str">
        <f>計画趣旨!H$2</f>
        <v>山下町特定地区
キ 大さん橋通りゾーン</v>
      </c>
      <c r="B8" s="49"/>
      <c r="C8" s="49" t="str">
        <f>計画趣旨!AE$2</f>
        <v>B地区（イベント　７日を超え30日以内）</v>
      </c>
      <c r="D8" s="50"/>
    </row>
    <row r="9" spans="1:4" ht="15" customHeight="1" x14ac:dyDescent="0.4">
      <c r="A9" s="48" t="str">
        <f>計画趣旨!I$2</f>
        <v>馬車道周辺特定地区</v>
      </c>
      <c r="B9" s="44"/>
      <c r="C9" s="49" t="str">
        <f>計画趣旨!AF$2</f>
        <v>B地区（イベント　30日を超え90日以内）</v>
      </c>
      <c r="D9" s="45"/>
    </row>
    <row r="10" spans="1:4" ht="15" customHeight="1" x14ac:dyDescent="0.4">
      <c r="A10" s="48" t="str">
        <f>計画趣旨!J$2</f>
        <v>日本大通り特定地区</v>
      </c>
      <c r="B10" s="44"/>
      <c r="C10" s="49" t="str">
        <f>計画趣旨!AG$2</f>
        <v>C地区</v>
      </c>
      <c r="D10" s="45"/>
    </row>
    <row r="11" spans="1:4" ht="15" customHeight="1" x14ac:dyDescent="0.4">
      <c r="A11" s="48" t="str">
        <f>計画趣旨!K$2</f>
        <v>関内駅前特定地区</v>
      </c>
      <c r="B11" s="44"/>
      <c r="C11" s="49" t="str">
        <f>計画趣旨!AH$2</f>
        <v>C地区（イベント　７日以内）</v>
      </c>
      <c r="D11" s="45"/>
    </row>
    <row r="12" spans="1:4" ht="15" customHeight="1" x14ac:dyDescent="0.4">
      <c r="A12" s="48" t="str">
        <f>計画趣旨!L$2</f>
        <v>北仲通り北特定地区</v>
      </c>
      <c r="B12" s="44"/>
      <c r="C12" s="49" t="str">
        <f>計画趣旨!AI$2</f>
        <v>C地区（イベント　７日を超え30日以内）</v>
      </c>
      <c r="D12" s="45"/>
    </row>
    <row r="13" spans="1:4" ht="15" customHeight="1" x14ac:dyDescent="0.4">
      <c r="A13" s="48" t="str">
        <f>計画趣旨!M$2</f>
        <v>北仲通り南特定地区</v>
      </c>
      <c r="B13" s="44"/>
      <c r="C13" s="49" t="str">
        <f>計画趣旨!AJ$2</f>
        <v>C地区（イベント　30日を超え90日以内）</v>
      </c>
      <c r="D13" s="45"/>
    </row>
    <row r="14" spans="1:4" ht="15" customHeight="1" x14ac:dyDescent="0.4">
      <c r="A14" s="48" t="str">
        <f>計画趣旨!N$2</f>
        <v>大さん橋及び象の鼻周辺準特定地区</v>
      </c>
      <c r="B14" s="44"/>
      <c r="C14" s="44"/>
      <c r="D14" s="45"/>
    </row>
    <row r="15" spans="1:4" ht="15" customHeight="1" x14ac:dyDescent="0.4">
      <c r="A15" s="48" t="str">
        <f>計画趣旨!O$2</f>
        <v>海岸通り準特定地区</v>
      </c>
      <c r="B15" s="44"/>
      <c r="C15" s="44"/>
      <c r="D15" s="45"/>
    </row>
    <row r="16" spans="1:4" ht="15" customHeight="1" x14ac:dyDescent="0.4">
      <c r="A16" s="48" t="str">
        <f>計画趣旨!P$2</f>
        <v>関内中央準特定地区</v>
      </c>
      <c r="B16" s="44"/>
      <c r="C16" s="44"/>
      <c r="D16" s="45"/>
    </row>
    <row r="17" spans="1:4" ht="15" customHeight="1" x14ac:dyDescent="0.4">
      <c r="A17" s="48" t="str">
        <f>計画趣旨!Q$2</f>
        <v>吉浜町周辺準特定地区</v>
      </c>
      <c r="B17" s="44"/>
      <c r="C17" s="44"/>
      <c r="D17" s="45"/>
    </row>
    <row r="18" spans="1:4" ht="15" customHeight="1" x14ac:dyDescent="0.4">
      <c r="A18" s="48" t="str">
        <f>計画趣旨!R$2</f>
        <v>関内西準特定地区</v>
      </c>
      <c r="B18" s="46"/>
      <c r="C18" s="46"/>
      <c r="D18" s="47"/>
    </row>
    <row r="19" spans="1:4" x14ac:dyDescent="0.4">
      <c r="A19" s="48">
        <f>計画趣旨!S$2</f>
        <v>0</v>
      </c>
    </row>
  </sheetData>
  <sheetProtection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申出書（第１面）</vt:lpstr>
      <vt:lpstr>申出書（第２面）</vt:lpstr>
      <vt:lpstr>申出書（第３面）</vt:lpstr>
      <vt:lpstr>更新履歴</vt:lpstr>
      <vt:lpstr>計画趣旨</vt:lpstr>
      <vt:lpstr>敷地特性</vt:lpstr>
      <vt:lpstr>地区リスト</vt:lpstr>
      <vt:lpstr>'申出書（第１面）'!Print_Area</vt:lpstr>
      <vt:lpstr>'申出書（第２面）'!Print_Area</vt:lpstr>
      <vt:lpstr>'申出書（第３面）'!Print_Area</vt:lpstr>
      <vt:lpstr>みなとみらい21新港地区</vt:lpstr>
      <vt:lpstr>みなとみらい２１中央地区</vt:lpstr>
      <vt:lpstr>みなとみらい２２新港地区</vt:lpstr>
      <vt:lpstr>関内地区</vt:lpstr>
      <vt:lpstr>山手地区</vt:lpstr>
      <vt:lpstr>地区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2021-10-07T01:02:35Z</cp:lastPrinted>
  <dcterms:created xsi:type="dcterms:W3CDTF">2021-08-13T03:33:38Z</dcterms:created>
  <dcterms:modified xsi:type="dcterms:W3CDTF">2023-01-13T00:48:37Z</dcterms:modified>
</cp:coreProperties>
</file>